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Budova zastávky" sheetId="2" r:id="rId2"/>
    <sheet name="900 - ORIENTAČNÍ SYSTÉM" sheetId="3" r:id="rId3"/>
    <sheet name="950 - MOBILIÁŘ" sheetId="4" r:id="rId4"/>
    <sheet name="D.2.2.4 - Elektroinstalace" sheetId="5" r:id="rId5"/>
    <sheet name="SO 02 - Demolice dřevěnéh..." sheetId="6" r:id="rId6"/>
    <sheet name="SO 05 - Dešťová kanalizace" sheetId="7" r:id="rId7"/>
    <sheet name="SO 06 - Zrušení přípojky ..." sheetId="8" r:id="rId8"/>
    <sheet name="SO 07 - Zrušení přípojky ..." sheetId="9" r:id="rId9"/>
    <sheet name="SO 08 - Příprava pro nava..." sheetId="10" r:id="rId10"/>
    <sheet name="VRN - Vedlejší rozpočtové..." sheetId="11" r:id="rId11"/>
    <sheet name="Pokyny pro vyplnění" sheetId="12" r:id="rId12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 01 - Budova zastávky'!$C$110:$K$947</definedName>
    <definedName name="_xlnm.Print_Area" localSheetId="1">'SO 01 - Budova zastávky'!$C$4:$J$41,'SO 01 - Budova zastávky'!$C$47:$J$90,'SO 01 - Budova zastávky'!$C$96:$K$947</definedName>
    <definedName name="_xlnm.Print_Titles" localSheetId="1">'SO 01 - Budova zastávky'!$110:$110</definedName>
    <definedName name="_xlnm._FilterDatabase" localSheetId="2" hidden="1">'900 - ORIENTAČNÍ SYSTÉM'!$C$86:$K$169</definedName>
    <definedName name="_xlnm.Print_Area" localSheetId="2">'900 - ORIENTAČNÍ SYSTÉM'!$C$4:$J$41,'900 - ORIENTAČNÍ SYSTÉM'!$C$47:$J$66,'900 - ORIENTAČNÍ SYSTÉM'!$C$72:$K$169</definedName>
    <definedName name="_xlnm.Print_Titles" localSheetId="2">'900 - ORIENTAČNÍ SYSTÉM'!$86:$86</definedName>
    <definedName name="_xlnm._FilterDatabase" localSheetId="3" hidden="1">'950 - MOBILIÁŘ'!$C$88:$K$113</definedName>
    <definedName name="_xlnm.Print_Area" localSheetId="3">'950 - MOBILIÁŘ'!$C$4:$J$41,'950 - MOBILIÁŘ'!$C$47:$J$68,'950 - MOBILIÁŘ'!$C$74:$K$113</definedName>
    <definedName name="_xlnm.Print_Titles" localSheetId="3">'950 - MOBILIÁŘ'!$88:$88</definedName>
    <definedName name="_xlnm._FilterDatabase" localSheetId="4" hidden="1">'D.2.2.4 - Elektroinstalace'!$C$97:$K$293</definedName>
    <definedName name="_xlnm.Print_Area" localSheetId="4">'D.2.2.4 - Elektroinstalace'!$C$4:$J$41,'D.2.2.4 - Elektroinstalace'!$C$47:$J$77,'D.2.2.4 - Elektroinstalace'!$C$83:$K$293</definedName>
    <definedName name="_xlnm.Print_Titles" localSheetId="4">'D.2.2.4 - Elektroinstalace'!$97:$97</definedName>
    <definedName name="_xlnm._FilterDatabase" localSheetId="5" hidden="1">'SO 02 - Demolice dřevěnéh...'!$C$84:$K$129</definedName>
    <definedName name="_xlnm.Print_Area" localSheetId="5">'SO 02 - Demolice dřevěnéh...'!$C$4:$J$39,'SO 02 - Demolice dřevěnéh...'!$C$45:$J$66,'SO 02 - Demolice dřevěnéh...'!$C$72:$K$129</definedName>
    <definedName name="_xlnm.Print_Titles" localSheetId="5">'SO 02 - Demolice dřevěnéh...'!$84:$84</definedName>
    <definedName name="_xlnm._FilterDatabase" localSheetId="6" hidden="1">'SO 05 - Dešťová kanalizace'!$C$90:$K$501</definedName>
    <definedName name="_xlnm.Print_Area" localSheetId="6">'SO 05 - Dešťová kanalizace'!$C$4:$J$39,'SO 05 - Dešťová kanalizace'!$C$45:$J$72,'SO 05 - Dešťová kanalizace'!$C$78:$K$501</definedName>
    <definedName name="_xlnm.Print_Titles" localSheetId="6">'SO 05 - Dešťová kanalizace'!$90:$90</definedName>
    <definedName name="_xlnm._FilterDatabase" localSheetId="7" hidden="1">'SO 06 - Zrušení přípojky ...'!$C$81:$K$109</definedName>
    <definedName name="_xlnm.Print_Area" localSheetId="7">'SO 06 - Zrušení přípojky ...'!$C$4:$J$39,'SO 06 - Zrušení přípojky ...'!$C$45:$J$63,'SO 06 - Zrušení přípojky ...'!$C$69:$K$109</definedName>
    <definedName name="_xlnm.Print_Titles" localSheetId="7">'SO 06 - Zrušení přípojky ...'!$81:$81</definedName>
    <definedName name="_xlnm._FilterDatabase" localSheetId="8" hidden="1">'SO 07 - Zrušení přípojky ...'!$C$81:$K$111</definedName>
    <definedName name="_xlnm.Print_Area" localSheetId="8">'SO 07 - Zrušení přípojky ...'!$C$4:$J$39,'SO 07 - Zrušení přípojky ...'!$C$45:$J$63,'SO 07 - Zrušení přípojky ...'!$C$69:$K$111</definedName>
    <definedName name="_xlnm.Print_Titles" localSheetId="8">'SO 07 - Zrušení přípojky ...'!$81:$81</definedName>
    <definedName name="_xlnm._FilterDatabase" localSheetId="9" hidden="1">'SO 08 - Příprava pro nava...'!$C$79:$K$99</definedName>
    <definedName name="_xlnm.Print_Area" localSheetId="9">'SO 08 - Příprava pro nava...'!$C$4:$J$39,'SO 08 - Příprava pro nava...'!$C$45:$J$61,'SO 08 - Příprava pro nava...'!$C$67:$K$99</definedName>
    <definedName name="_xlnm.Print_Titles" localSheetId="9">'SO 08 - Příprava pro nava...'!$79:$79</definedName>
    <definedName name="_xlnm._FilterDatabase" localSheetId="10" hidden="1">'VRN - Vedlejší rozpočtové...'!$C$84:$K$155</definedName>
    <definedName name="_xlnm.Print_Area" localSheetId="10">'VRN - Vedlejší rozpočtové...'!$C$4:$J$39,'VRN - Vedlejší rozpočtové...'!$C$45:$J$66,'VRN - Vedlejší rozpočtové...'!$C$72:$K$155</definedName>
    <definedName name="_xlnm.Print_Titles" localSheetId="10">'VRN - Vedlejší rozpočtové...'!$84:$84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J37"/>
  <c r="J36"/>
  <c i="1" r="AY65"/>
  <c i="11" r="J35"/>
  <c i="1" r="AX65"/>
  <c i="11" r="BI151"/>
  <c r="BH151"/>
  <c r="BG151"/>
  <c r="BF151"/>
  <c r="T151"/>
  <c r="T150"/>
  <c r="R151"/>
  <c r="R150"/>
  <c r="P151"/>
  <c r="P150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F79"/>
  <c r="E77"/>
  <c r="F52"/>
  <c r="E50"/>
  <c r="J24"/>
  <c r="E24"/>
  <c r="J82"/>
  <c r="J23"/>
  <c r="J21"/>
  <c r="E21"/>
  <c r="J81"/>
  <c r="J20"/>
  <c r="J18"/>
  <c r="E18"/>
  <c r="F55"/>
  <c r="J17"/>
  <c r="J15"/>
  <c r="E15"/>
  <c r="F81"/>
  <c r="J14"/>
  <c r="J12"/>
  <c r="J79"/>
  <c r="E7"/>
  <c r="E75"/>
  <c i="10" r="J37"/>
  <c r="J36"/>
  <c i="1" r="AY64"/>
  <c i="10" r="J35"/>
  <c i="1" r="AX64"/>
  <c i="10"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F74"/>
  <c r="E72"/>
  <c r="F52"/>
  <c r="E50"/>
  <c r="J24"/>
  <c r="E24"/>
  <c r="J77"/>
  <c r="J23"/>
  <c r="J21"/>
  <c r="E21"/>
  <c r="J54"/>
  <c r="J20"/>
  <c r="J18"/>
  <c r="E18"/>
  <c r="F55"/>
  <c r="J17"/>
  <c r="J15"/>
  <c r="E15"/>
  <c r="F76"/>
  <c r="J14"/>
  <c r="J12"/>
  <c r="J52"/>
  <c r="E7"/>
  <c r="E70"/>
  <c i="9" r="J37"/>
  <c r="J36"/>
  <c i="1" r="AY63"/>
  <c i="9" r="J35"/>
  <c i="1" r="AX63"/>
  <c i="9" r="BI109"/>
  <c r="BH109"/>
  <c r="BG109"/>
  <c r="BF109"/>
  <c r="T109"/>
  <c r="R109"/>
  <c r="P109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48"/>
  <c i="8" r="J37"/>
  <c r="J36"/>
  <c i="1" r="AY62"/>
  <c i="8" r="J35"/>
  <c i="1" r="AX62"/>
  <c i="8" r="BI107"/>
  <c r="BH107"/>
  <c r="BG107"/>
  <c r="BF107"/>
  <c r="T107"/>
  <c r="R107"/>
  <c r="P107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48"/>
  <c i="7" r="J37"/>
  <c r="J36"/>
  <c i="1" r="AY61"/>
  <c i="7" r="J35"/>
  <c i="1" r="AX61"/>
  <c i="7" r="BI496"/>
  <c r="BH496"/>
  <c r="BG496"/>
  <c r="BF496"/>
  <c r="T496"/>
  <c r="R496"/>
  <c r="P496"/>
  <c r="BI490"/>
  <c r="BH490"/>
  <c r="BG490"/>
  <c r="BF490"/>
  <c r="T490"/>
  <c r="R490"/>
  <c r="P490"/>
  <c r="BI484"/>
  <c r="BH484"/>
  <c r="BG484"/>
  <c r="BF484"/>
  <c r="T484"/>
  <c r="R484"/>
  <c r="P484"/>
  <c r="BI478"/>
  <c r="BH478"/>
  <c r="BG478"/>
  <c r="BF478"/>
  <c r="T478"/>
  <c r="T471"/>
  <c r="T470"/>
  <c r="R478"/>
  <c r="R471"/>
  <c r="R470"/>
  <c r="P478"/>
  <c r="P471"/>
  <c r="P470"/>
  <c r="BI472"/>
  <c r="BH472"/>
  <c r="BG472"/>
  <c r="BF472"/>
  <c r="T472"/>
  <c r="R472"/>
  <c r="P472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0"/>
  <c r="BH440"/>
  <c r="BG440"/>
  <c r="BF440"/>
  <c r="T440"/>
  <c r="T439"/>
  <c r="R440"/>
  <c r="R439"/>
  <c r="P440"/>
  <c r="P439"/>
  <c r="BI433"/>
  <c r="BH433"/>
  <c r="BG433"/>
  <c r="BF433"/>
  <c r="T433"/>
  <c r="R433"/>
  <c r="P433"/>
  <c r="BI427"/>
  <c r="BH427"/>
  <c r="BG427"/>
  <c r="BF427"/>
  <c r="T427"/>
  <c r="R427"/>
  <c r="P427"/>
  <c r="BI422"/>
  <c r="BH422"/>
  <c r="BG422"/>
  <c r="BF422"/>
  <c r="T422"/>
  <c r="R422"/>
  <c r="P422"/>
  <c r="BI416"/>
  <c r="BH416"/>
  <c r="BG416"/>
  <c r="BF416"/>
  <c r="T416"/>
  <c r="R416"/>
  <c r="P416"/>
  <c r="BI409"/>
  <c r="BH409"/>
  <c r="BG409"/>
  <c r="BF409"/>
  <c r="T409"/>
  <c r="R409"/>
  <c r="P409"/>
  <c r="BI401"/>
  <c r="BH401"/>
  <c r="BG401"/>
  <c r="BF401"/>
  <c r="T401"/>
  <c r="R401"/>
  <c r="P401"/>
  <c r="BI395"/>
  <c r="BH395"/>
  <c r="BG395"/>
  <c r="BF395"/>
  <c r="T395"/>
  <c r="R395"/>
  <c r="P395"/>
  <c r="BI390"/>
  <c r="BH390"/>
  <c r="BG390"/>
  <c r="BF390"/>
  <c r="T390"/>
  <c r="R390"/>
  <c r="P390"/>
  <c r="BI384"/>
  <c r="BH384"/>
  <c r="BG384"/>
  <c r="BF384"/>
  <c r="T384"/>
  <c r="R384"/>
  <c r="P384"/>
  <c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58"/>
  <c r="BH358"/>
  <c r="BG358"/>
  <c r="BF358"/>
  <c r="T358"/>
  <c r="R358"/>
  <c r="P358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6"/>
  <c r="BH336"/>
  <c r="BG336"/>
  <c r="BF336"/>
  <c r="T336"/>
  <c r="R336"/>
  <c r="P336"/>
  <c r="BI330"/>
  <c r="BH330"/>
  <c r="BG330"/>
  <c r="BF330"/>
  <c r="T330"/>
  <c r="R330"/>
  <c r="P330"/>
  <c r="BI323"/>
  <c r="BH323"/>
  <c r="BG323"/>
  <c r="BF323"/>
  <c r="T323"/>
  <c r="R323"/>
  <c r="P323"/>
  <c r="BI313"/>
  <c r="BH313"/>
  <c r="BG313"/>
  <c r="BF313"/>
  <c r="T313"/>
  <c r="R313"/>
  <c r="P313"/>
  <c r="BI301"/>
  <c r="BH301"/>
  <c r="BG301"/>
  <c r="BF301"/>
  <c r="T301"/>
  <c r="T300"/>
  <c r="R301"/>
  <c r="R300"/>
  <c r="P301"/>
  <c r="P300"/>
  <c r="BI294"/>
  <c r="BH294"/>
  <c r="BG294"/>
  <c r="BF294"/>
  <c r="T294"/>
  <c r="T293"/>
  <c r="R294"/>
  <c r="R293"/>
  <c r="P294"/>
  <c r="P293"/>
  <c r="BI286"/>
  <c r="BH286"/>
  <c r="BG286"/>
  <c r="BF286"/>
  <c r="T286"/>
  <c r="R286"/>
  <c r="P286"/>
  <c r="BI278"/>
  <c r="BH278"/>
  <c r="BG278"/>
  <c r="BF278"/>
  <c r="T278"/>
  <c r="R278"/>
  <c r="P278"/>
  <c r="BI270"/>
  <c r="BH270"/>
  <c r="BG270"/>
  <c r="BF270"/>
  <c r="T270"/>
  <c r="R270"/>
  <c r="P270"/>
  <c r="BI260"/>
  <c r="BH260"/>
  <c r="BG260"/>
  <c r="BF260"/>
  <c r="T260"/>
  <c r="R260"/>
  <c r="P260"/>
  <c r="BI250"/>
  <c r="BH250"/>
  <c r="BG250"/>
  <c r="BF250"/>
  <c r="T250"/>
  <c r="R250"/>
  <c r="P250"/>
  <c r="BI244"/>
  <c r="BH244"/>
  <c r="BG244"/>
  <c r="BF244"/>
  <c r="T244"/>
  <c r="R244"/>
  <c r="P244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5"/>
  <c r="BH215"/>
  <c r="BG215"/>
  <c r="BF215"/>
  <c r="T215"/>
  <c r="R215"/>
  <c r="P215"/>
  <c r="BI204"/>
  <c r="BH204"/>
  <c r="BG204"/>
  <c r="BF204"/>
  <c r="T204"/>
  <c r="R204"/>
  <c r="P204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1"/>
  <c r="BH171"/>
  <c r="BG171"/>
  <c r="BF171"/>
  <c r="T171"/>
  <c r="R171"/>
  <c r="P171"/>
  <c r="BI161"/>
  <c r="BH161"/>
  <c r="BG161"/>
  <c r="BF161"/>
  <c r="T161"/>
  <c r="R161"/>
  <c r="P161"/>
  <c r="BI154"/>
  <c r="BH154"/>
  <c r="BG154"/>
  <c r="BF154"/>
  <c r="T154"/>
  <c r="R154"/>
  <c r="P154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1"/>
  <c r="BH121"/>
  <c r="BG121"/>
  <c r="BF121"/>
  <c r="T121"/>
  <c r="R121"/>
  <c r="P121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BI94"/>
  <c r="BH94"/>
  <c r="BG94"/>
  <c r="BF94"/>
  <c r="T94"/>
  <c r="R94"/>
  <c r="P94"/>
  <c r="F85"/>
  <c r="E83"/>
  <c r="F52"/>
  <c r="E50"/>
  <c r="J24"/>
  <c r="E24"/>
  <c r="J88"/>
  <c r="J23"/>
  <c r="J21"/>
  <c r="E21"/>
  <c r="J54"/>
  <c r="J20"/>
  <c r="J18"/>
  <c r="E18"/>
  <c r="F55"/>
  <c r="J17"/>
  <c r="J15"/>
  <c r="E15"/>
  <c r="F87"/>
  <c r="J14"/>
  <c r="J12"/>
  <c r="J85"/>
  <c r="E7"/>
  <c r="E81"/>
  <c i="6" r="J37"/>
  <c r="J36"/>
  <c i="1" r="AY60"/>
  <c i="6" r="J35"/>
  <c i="1" r="AX60"/>
  <c i="6"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99"/>
  <c r="BH99"/>
  <c r="BG99"/>
  <c r="BF99"/>
  <c r="T99"/>
  <c r="R99"/>
  <c r="P99"/>
  <c r="BI94"/>
  <c r="BH94"/>
  <c r="BG94"/>
  <c r="BF94"/>
  <c r="T94"/>
  <c r="R94"/>
  <c r="P94"/>
  <c r="BI88"/>
  <c r="BH88"/>
  <c r="BG88"/>
  <c r="BF88"/>
  <c r="T88"/>
  <c r="T87"/>
  <c r="R88"/>
  <c r="R87"/>
  <c r="P88"/>
  <c r="P87"/>
  <c r="F79"/>
  <c r="E77"/>
  <c r="F52"/>
  <c r="E50"/>
  <c r="J24"/>
  <c r="E24"/>
  <c r="J55"/>
  <c r="J23"/>
  <c r="J21"/>
  <c r="E21"/>
  <c r="J54"/>
  <c r="J20"/>
  <c r="J18"/>
  <c r="E18"/>
  <c r="F82"/>
  <c r="J17"/>
  <c r="J15"/>
  <c r="E15"/>
  <c r="F54"/>
  <c r="J14"/>
  <c r="J12"/>
  <c r="J79"/>
  <c r="E7"/>
  <c r="E75"/>
  <c i="5" r="J39"/>
  <c r="J38"/>
  <c i="1" r="AY59"/>
  <c i="5" r="J37"/>
  <c i="1" r="AX59"/>
  <c i="5"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T103"/>
  <c r="R104"/>
  <c r="R103"/>
  <c r="P104"/>
  <c r="P103"/>
  <c r="BI101"/>
  <c r="BH101"/>
  <c r="BG101"/>
  <c r="BF101"/>
  <c r="T101"/>
  <c r="T100"/>
  <c r="R101"/>
  <c r="R100"/>
  <c r="P101"/>
  <c r="P100"/>
  <c r="F92"/>
  <c r="E90"/>
  <c r="F56"/>
  <c r="E54"/>
  <c r="J26"/>
  <c r="E26"/>
  <c r="J95"/>
  <c r="J25"/>
  <c r="J23"/>
  <c r="E23"/>
  <c r="J94"/>
  <c r="J22"/>
  <c r="J20"/>
  <c r="E20"/>
  <c r="F59"/>
  <c r="J19"/>
  <c r="J17"/>
  <c r="E17"/>
  <c r="F94"/>
  <c r="J16"/>
  <c r="J14"/>
  <c r="J92"/>
  <c r="E7"/>
  <c r="E50"/>
  <c i="4" r="J39"/>
  <c r="J38"/>
  <c i="1" r="AY58"/>
  <c i="4" r="J37"/>
  <c i="1" r="AX58"/>
  <c i="4"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F83"/>
  <c r="E81"/>
  <c r="F56"/>
  <c r="E54"/>
  <c r="J26"/>
  <c r="E26"/>
  <c r="J86"/>
  <c r="J25"/>
  <c r="J23"/>
  <c r="E23"/>
  <c r="J85"/>
  <c r="J22"/>
  <c r="J20"/>
  <c r="E20"/>
  <c r="F86"/>
  <c r="J19"/>
  <c r="J17"/>
  <c r="E17"/>
  <c r="F58"/>
  <c r="J16"/>
  <c r="J14"/>
  <c r="J83"/>
  <c r="E7"/>
  <c r="E77"/>
  <c i="3" r="J39"/>
  <c r="J38"/>
  <c i="1" r="AY57"/>
  <c i="3" r="J37"/>
  <c i="1" r="AX57"/>
  <c i="3" r="BI165"/>
  <c r="BH165"/>
  <c r="BG165"/>
  <c r="BF165"/>
  <c r="T165"/>
  <c r="R165"/>
  <c r="P165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0"/>
  <c r="BH130"/>
  <c r="BG130"/>
  <c r="BF130"/>
  <c r="T130"/>
  <c r="R130"/>
  <c r="P130"/>
  <c r="BI123"/>
  <c r="BH123"/>
  <c r="BG123"/>
  <c r="BF123"/>
  <c r="T123"/>
  <c r="R123"/>
  <c r="P123"/>
  <c r="BI107"/>
  <c r="BH107"/>
  <c r="BG107"/>
  <c r="BF107"/>
  <c r="T107"/>
  <c r="R107"/>
  <c r="P107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83"/>
  <c r="J16"/>
  <c r="J14"/>
  <c r="J56"/>
  <c r="E7"/>
  <c r="E50"/>
  <c i="2" r="J39"/>
  <c r="J38"/>
  <c i="1" r="AY56"/>
  <c i="2" r="J37"/>
  <c i="1" r="AX56"/>
  <c i="2" r="BI943"/>
  <c r="BH943"/>
  <c r="BG943"/>
  <c r="BF943"/>
  <c r="T943"/>
  <c r="R943"/>
  <c r="P943"/>
  <c r="BI938"/>
  <c r="BH938"/>
  <c r="BG938"/>
  <c r="BF938"/>
  <c r="T938"/>
  <c r="R938"/>
  <c r="P938"/>
  <c r="BI934"/>
  <c r="BH934"/>
  <c r="BG934"/>
  <c r="BF934"/>
  <c r="T934"/>
  <c r="R934"/>
  <c r="P934"/>
  <c r="BI931"/>
  <c r="BH931"/>
  <c r="BG931"/>
  <c r="BF931"/>
  <c r="T931"/>
  <c r="R931"/>
  <c r="P931"/>
  <c r="BI926"/>
  <c r="BH926"/>
  <c r="BG926"/>
  <c r="BF926"/>
  <c r="T926"/>
  <c r="R926"/>
  <c r="P926"/>
  <c r="BI921"/>
  <c r="BH921"/>
  <c r="BG921"/>
  <c r="BF921"/>
  <c r="T921"/>
  <c r="R921"/>
  <c r="P921"/>
  <c r="BI917"/>
  <c r="BH917"/>
  <c r="BG917"/>
  <c r="BF917"/>
  <c r="T917"/>
  <c r="R917"/>
  <c r="P917"/>
  <c r="BI912"/>
  <c r="BH912"/>
  <c r="BG912"/>
  <c r="BF912"/>
  <c r="T912"/>
  <c r="R912"/>
  <c r="P912"/>
  <c r="BI907"/>
  <c r="BH907"/>
  <c r="BG907"/>
  <c r="BF907"/>
  <c r="T907"/>
  <c r="R907"/>
  <c r="P907"/>
  <c r="BI903"/>
  <c r="BH903"/>
  <c r="BG903"/>
  <c r="BF903"/>
  <c r="T903"/>
  <c r="R903"/>
  <c r="P903"/>
  <c r="BI900"/>
  <c r="BH900"/>
  <c r="BG900"/>
  <c r="BF900"/>
  <c r="T900"/>
  <c r="R900"/>
  <c r="P900"/>
  <c r="BI897"/>
  <c r="BH897"/>
  <c r="BG897"/>
  <c r="BF897"/>
  <c r="T897"/>
  <c r="R897"/>
  <c r="P897"/>
  <c r="BI894"/>
  <c r="BH894"/>
  <c r="BG894"/>
  <c r="BF894"/>
  <c r="T894"/>
  <c r="R894"/>
  <c r="P894"/>
  <c r="BI888"/>
  <c r="BH888"/>
  <c r="BG888"/>
  <c r="BF888"/>
  <c r="T888"/>
  <c r="R888"/>
  <c r="P888"/>
  <c r="BI885"/>
  <c r="BH885"/>
  <c r="BG885"/>
  <c r="BF885"/>
  <c r="T885"/>
  <c r="R885"/>
  <c r="P885"/>
  <c r="BI881"/>
  <c r="BH881"/>
  <c r="BG881"/>
  <c r="BF881"/>
  <c r="T881"/>
  <c r="T880"/>
  <c r="R881"/>
  <c r="R880"/>
  <c r="P881"/>
  <c r="P880"/>
  <c r="BI877"/>
  <c r="BH877"/>
  <c r="BG877"/>
  <c r="BF877"/>
  <c r="T877"/>
  <c r="R877"/>
  <c r="P877"/>
  <c r="BI871"/>
  <c r="BH871"/>
  <c r="BG871"/>
  <c r="BF871"/>
  <c r="T871"/>
  <c r="R871"/>
  <c r="P871"/>
  <c r="BI869"/>
  <c r="BH869"/>
  <c r="BG869"/>
  <c r="BF869"/>
  <c r="T869"/>
  <c r="R869"/>
  <c r="P869"/>
  <c r="BI864"/>
  <c r="BH864"/>
  <c r="BG864"/>
  <c r="BF864"/>
  <c r="T864"/>
  <c r="R864"/>
  <c r="P864"/>
  <c r="BI862"/>
  <c r="BH862"/>
  <c r="BG862"/>
  <c r="BF862"/>
  <c r="T862"/>
  <c r="R862"/>
  <c r="P862"/>
  <c r="BI857"/>
  <c r="BH857"/>
  <c r="BG857"/>
  <c r="BF857"/>
  <c r="T857"/>
  <c r="R857"/>
  <c r="P857"/>
  <c r="BI852"/>
  <c r="BH852"/>
  <c r="BG852"/>
  <c r="BF852"/>
  <c r="T852"/>
  <c r="R852"/>
  <c r="P852"/>
  <c r="BI847"/>
  <c r="BH847"/>
  <c r="BG847"/>
  <c r="BF847"/>
  <c r="T847"/>
  <c r="R847"/>
  <c r="P847"/>
  <c r="BI841"/>
  <c r="BH841"/>
  <c r="BG841"/>
  <c r="BF841"/>
  <c r="T841"/>
  <c r="R841"/>
  <c r="P841"/>
  <c r="BI839"/>
  <c r="BH839"/>
  <c r="BG839"/>
  <c r="BF839"/>
  <c r="T839"/>
  <c r="R839"/>
  <c r="P839"/>
  <c r="BI836"/>
  <c r="BH836"/>
  <c r="BG836"/>
  <c r="BF836"/>
  <c r="T836"/>
  <c r="R836"/>
  <c r="P836"/>
  <c r="BI832"/>
  <c r="BH832"/>
  <c r="BG832"/>
  <c r="BF832"/>
  <c r="T832"/>
  <c r="R832"/>
  <c r="P832"/>
  <c r="BI828"/>
  <c r="BH828"/>
  <c r="BG828"/>
  <c r="BF828"/>
  <c r="T828"/>
  <c r="R828"/>
  <c r="P828"/>
  <c r="BI823"/>
  <c r="BH823"/>
  <c r="BG823"/>
  <c r="BF823"/>
  <c r="T823"/>
  <c r="R823"/>
  <c r="P823"/>
  <c r="BI819"/>
  <c r="BH819"/>
  <c r="BG819"/>
  <c r="BF819"/>
  <c r="T819"/>
  <c r="R819"/>
  <c r="P819"/>
  <c r="BI813"/>
  <c r="BH813"/>
  <c r="BG813"/>
  <c r="BF813"/>
  <c r="T813"/>
  <c r="R813"/>
  <c r="P813"/>
  <c r="BI809"/>
  <c r="BH809"/>
  <c r="BG809"/>
  <c r="BF809"/>
  <c r="T809"/>
  <c r="R809"/>
  <c r="P809"/>
  <c r="BI804"/>
  <c r="BH804"/>
  <c r="BG804"/>
  <c r="BF804"/>
  <c r="T804"/>
  <c r="R804"/>
  <c r="P804"/>
  <c r="BI799"/>
  <c r="BH799"/>
  <c r="BG799"/>
  <c r="BF799"/>
  <c r="T799"/>
  <c r="R799"/>
  <c r="P799"/>
  <c r="BI794"/>
  <c r="BH794"/>
  <c r="BG794"/>
  <c r="BF794"/>
  <c r="T794"/>
  <c r="R794"/>
  <c r="P794"/>
  <c r="BI789"/>
  <c r="BH789"/>
  <c r="BG789"/>
  <c r="BF789"/>
  <c r="T789"/>
  <c r="R789"/>
  <c r="P789"/>
  <c r="BI784"/>
  <c r="BH784"/>
  <c r="BG784"/>
  <c r="BF784"/>
  <c r="T784"/>
  <c r="R784"/>
  <c r="P784"/>
  <c r="BI780"/>
  <c r="BH780"/>
  <c r="BG780"/>
  <c r="BF780"/>
  <c r="T780"/>
  <c r="R780"/>
  <c r="P780"/>
  <c r="BI776"/>
  <c r="BH776"/>
  <c r="BG776"/>
  <c r="BF776"/>
  <c r="T776"/>
  <c r="R776"/>
  <c r="P776"/>
  <c r="BI771"/>
  <c r="BH771"/>
  <c r="BG771"/>
  <c r="BF771"/>
  <c r="T771"/>
  <c r="R771"/>
  <c r="P771"/>
  <c r="BI766"/>
  <c r="BH766"/>
  <c r="BG766"/>
  <c r="BF766"/>
  <c r="T766"/>
  <c r="R766"/>
  <c r="P766"/>
  <c r="BI761"/>
  <c r="BH761"/>
  <c r="BG761"/>
  <c r="BF761"/>
  <c r="T761"/>
  <c r="R761"/>
  <c r="P761"/>
  <c r="BI756"/>
  <c r="BH756"/>
  <c r="BG756"/>
  <c r="BF756"/>
  <c r="T756"/>
  <c r="R756"/>
  <c r="P756"/>
  <c r="BI751"/>
  <c r="BH751"/>
  <c r="BG751"/>
  <c r="BF751"/>
  <c r="T751"/>
  <c r="R751"/>
  <c r="P751"/>
  <c r="BI746"/>
  <c r="BH746"/>
  <c r="BG746"/>
  <c r="BF746"/>
  <c r="T746"/>
  <c r="R746"/>
  <c r="P746"/>
  <c r="BI743"/>
  <c r="BH743"/>
  <c r="BG743"/>
  <c r="BF743"/>
  <c r="T743"/>
  <c r="R743"/>
  <c r="P743"/>
  <c r="BI738"/>
  <c r="BH738"/>
  <c r="BG738"/>
  <c r="BF738"/>
  <c r="T738"/>
  <c r="R738"/>
  <c r="P738"/>
  <c r="BI734"/>
  <c r="BH734"/>
  <c r="BG734"/>
  <c r="BF734"/>
  <c r="T734"/>
  <c r="R734"/>
  <c r="P734"/>
  <c r="BI731"/>
  <c r="BH731"/>
  <c r="BG731"/>
  <c r="BF731"/>
  <c r="T731"/>
  <c r="R731"/>
  <c r="P731"/>
  <c r="BI727"/>
  <c r="BH727"/>
  <c r="BG727"/>
  <c r="BF727"/>
  <c r="T727"/>
  <c r="R727"/>
  <c r="P727"/>
  <c r="BI724"/>
  <c r="BH724"/>
  <c r="BG724"/>
  <c r="BF724"/>
  <c r="T724"/>
  <c r="R724"/>
  <c r="P724"/>
  <c r="BI721"/>
  <c r="BH721"/>
  <c r="BG721"/>
  <c r="BF721"/>
  <c r="T721"/>
  <c r="R721"/>
  <c r="P721"/>
  <c r="BI716"/>
  <c r="BH716"/>
  <c r="BG716"/>
  <c r="BF716"/>
  <c r="T716"/>
  <c r="R716"/>
  <c r="P716"/>
  <c r="BI712"/>
  <c r="BH712"/>
  <c r="BG712"/>
  <c r="BF712"/>
  <c r="T712"/>
  <c r="R712"/>
  <c r="P712"/>
  <c r="BI707"/>
  <c r="BH707"/>
  <c r="BG707"/>
  <c r="BF707"/>
  <c r="T707"/>
  <c r="R707"/>
  <c r="P707"/>
  <c r="BI705"/>
  <c r="BH705"/>
  <c r="BG705"/>
  <c r="BF705"/>
  <c r="T705"/>
  <c r="R705"/>
  <c r="P705"/>
  <c r="BI700"/>
  <c r="BH700"/>
  <c r="BG700"/>
  <c r="BF700"/>
  <c r="T700"/>
  <c r="R700"/>
  <c r="P700"/>
  <c r="BI698"/>
  <c r="BH698"/>
  <c r="BG698"/>
  <c r="BF698"/>
  <c r="T698"/>
  <c r="R698"/>
  <c r="P698"/>
  <c r="BI693"/>
  <c r="BH693"/>
  <c r="BG693"/>
  <c r="BF693"/>
  <c r="T693"/>
  <c r="R693"/>
  <c r="P693"/>
  <c r="BI691"/>
  <c r="BH691"/>
  <c r="BG691"/>
  <c r="BF691"/>
  <c r="T691"/>
  <c r="R691"/>
  <c r="P691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77"/>
  <c r="BH677"/>
  <c r="BG677"/>
  <c r="BF677"/>
  <c r="T677"/>
  <c r="R677"/>
  <c r="P677"/>
  <c r="BI670"/>
  <c r="BH670"/>
  <c r="BG670"/>
  <c r="BF670"/>
  <c r="T670"/>
  <c r="R670"/>
  <c r="P670"/>
  <c r="BI663"/>
  <c r="BH663"/>
  <c r="BG663"/>
  <c r="BF663"/>
  <c r="T663"/>
  <c r="R663"/>
  <c r="P663"/>
  <c r="BI655"/>
  <c r="BH655"/>
  <c r="BG655"/>
  <c r="BF655"/>
  <c r="T655"/>
  <c r="R655"/>
  <c r="P655"/>
  <c r="BI652"/>
  <c r="BH652"/>
  <c r="BG652"/>
  <c r="BF652"/>
  <c r="T652"/>
  <c r="R652"/>
  <c r="P652"/>
  <c r="BI648"/>
  <c r="BH648"/>
  <c r="BG648"/>
  <c r="BF648"/>
  <c r="T648"/>
  <c r="R648"/>
  <c r="P648"/>
  <c r="BI642"/>
  <c r="BH642"/>
  <c r="BG642"/>
  <c r="BF642"/>
  <c r="T642"/>
  <c r="R642"/>
  <c r="P642"/>
  <c r="BI635"/>
  <c r="BH635"/>
  <c r="BG635"/>
  <c r="BF635"/>
  <c r="T635"/>
  <c r="R635"/>
  <c r="P635"/>
  <c r="BI628"/>
  <c r="BH628"/>
  <c r="BG628"/>
  <c r="BF628"/>
  <c r="T628"/>
  <c r="R628"/>
  <c r="P628"/>
  <c r="BI626"/>
  <c r="BH626"/>
  <c r="BG626"/>
  <c r="BF626"/>
  <c r="T626"/>
  <c r="R626"/>
  <c r="P626"/>
  <c r="BI621"/>
  <c r="BH621"/>
  <c r="BG621"/>
  <c r="BF621"/>
  <c r="T621"/>
  <c r="R621"/>
  <c r="P621"/>
  <c r="BI616"/>
  <c r="BH616"/>
  <c r="BG616"/>
  <c r="BF616"/>
  <c r="T616"/>
  <c r="R616"/>
  <c r="P616"/>
  <c r="BI613"/>
  <c r="BH613"/>
  <c r="BG613"/>
  <c r="BF613"/>
  <c r="T613"/>
  <c r="R613"/>
  <c r="P613"/>
  <c r="BI611"/>
  <c r="BH611"/>
  <c r="BG611"/>
  <c r="BF611"/>
  <c r="T611"/>
  <c r="R611"/>
  <c r="P611"/>
  <c r="BI607"/>
  <c r="BH607"/>
  <c r="BG607"/>
  <c r="BF607"/>
  <c r="T607"/>
  <c r="T606"/>
  <c r="R607"/>
  <c r="R606"/>
  <c r="P607"/>
  <c r="P606"/>
  <c r="BI603"/>
  <c r="BH603"/>
  <c r="BG603"/>
  <c r="BF603"/>
  <c r="T603"/>
  <c r="R603"/>
  <c r="P603"/>
  <c r="BI601"/>
  <c r="BH601"/>
  <c r="BG601"/>
  <c r="BF601"/>
  <c r="T601"/>
  <c r="R601"/>
  <c r="P601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3"/>
  <c r="BH583"/>
  <c r="BG583"/>
  <c r="BF583"/>
  <c r="T583"/>
  <c r="R583"/>
  <c r="P583"/>
  <c r="BI579"/>
  <c r="BH579"/>
  <c r="BG579"/>
  <c r="BF579"/>
  <c r="T579"/>
  <c r="R579"/>
  <c r="P579"/>
  <c r="BI575"/>
  <c r="BH575"/>
  <c r="BG575"/>
  <c r="BF575"/>
  <c r="T575"/>
  <c r="R575"/>
  <c r="P575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5"/>
  <c r="BH555"/>
  <c r="BG555"/>
  <c r="BF555"/>
  <c r="T555"/>
  <c r="R555"/>
  <c r="P555"/>
  <c r="BI549"/>
  <c r="BH549"/>
  <c r="BG549"/>
  <c r="BF549"/>
  <c r="T549"/>
  <c r="R549"/>
  <c r="P549"/>
  <c r="BI545"/>
  <c r="BH545"/>
  <c r="BG545"/>
  <c r="BF545"/>
  <c r="T545"/>
  <c r="R545"/>
  <c r="P545"/>
  <c r="BI541"/>
  <c r="BH541"/>
  <c r="BG541"/>
  <c r="BF541"/>
  <c r="T541"/>
  <c r="R541"/>
  <c r="P541"/>
  <c r="BI532"/>
  <c r="BH532"/>
  <c r="BG532"/>
  <c r="BF532"/>
  <c r="T532"/>
  <c r="R532"/>
  <c r="P532"/>
  <c r="BI528"/>
  <c r="BH528"/>
  <c r="BG528"/>
  <c r="BF528"/>
  <c r="T528"/>
  <c r="R528"/>
  <c r="P528"/>
  <c r="BI523"/>
  <c r="BH523"/>
  <c r="BG523"/>
  <c r="BF523"/>
  <c r="T523"/>
  <c r="R523"/>
  <c r="P523"/>
  <c r="BI518"/>
  <c r="BH518"/>
  <c r="BG518"/>
  <c r="BF518"/>
  <c r="T518"/>
  <c r="T517"/>
  <c r="R518"/>
  <c r="R517"/>
  <c r="P518"/>
  <c r="P517"/>
  <c r="BI514"/>
  <c r="BH514"/>
  <c r="BG514"/>
  <c r="BF514"/>
  <c r="T514"/>
  <c r="R514"/>
  <c r="P514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0"/>
  <c r="BH490"/>
  <c r="BG490"/>
  <c r="BF490"/>
  <c r="T490"/>
  <c r="R490"/>
  <c r="P490"/>
  <c r="BI485"/>
  <c r="BH485"/>
  <c r="BG485"/>
  <c r="BF485"/>
  <c r="T485"/>
  <c r="R485"/>
  <c r="P485"/>
  <c r="BI480"/>
  <c r="BH480"/>
  <c r="BG480"/>
  <c r="BF480"/>
  <c r="T480"/>
  <c r="R480"/>
  <c r="P480"/>
  <c r="BI473"/>
  <c r="BH473"/>
  <c r="BG473"/>
  <c r="BF473"/>
  <c r="T473"/>
  <c r="R473"/>
  <c r="P473"/>
  <c r="BI467"/>
  <c r="BH467"/>
  <c r="BG467"/>
  <c r="BF467"/>
  <c r="T467"/>
  <c r="R467"/>
  <c r="P467"/>
  <c r="BI462"/>
  <c r="BH462"/>
  <c r="BG462"/>
  <c r="BF462"/>
  <c r="T462"/>
  <c r="R462"/>
  <c r="P462"/>
  <c r="BI457"/>
  <c r="BH457"/>
  <c r="BG457"/>
  <c r="BF457"/>
  <c r="T457"/>
  <c r="R457"/>
  <c r="P457"/>
  <c r="BI452"/>
  <c r="BH452"/>
  <c r="BG452"/>
  <c r="BF452"/>
  <c r="T452"/>
  <c r="R452"/>
  <c r="P452"/>
  <c r="BI447"/>
  <c r="BH447"/>
  <c r="BG447"/>
  <c r="BF447"/>
  <c r="T447"/>
  <c r="R447"/>
  <c r="P447"/>
  <c r="BI444"/>
  <c r="BH444"/>
  <c r="BG444"/>
  <c r="BF444"/>
  <c r="T444"/>
  <c r="R444"/>
  <c r="P444"/>
  <c r="BI439"/>
  <c r="BH439"/>
  <c r="BG439"/>
  <c r="BF439"/>
  <c r="T439"/>
  <c r="R439"/>
  <c r="P439"/>
  <c r="BI434"/>
  <c r="BH434"/>
  <c r="BG434"/>
  <c r="BF434"/>
  <c r="T434"/>
  <c r="R434"/>
  <c r="P434"/>
  <c r="BI429"/>
  <c r="BH429"/>
  <c r="BG429"/>
  <c r="BF429"/>
  <c r="T429"/>
  <c r="R429"/>
  <c r="P429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6"/>
  <c r="BH356"/>
  <c r="BG356"/>
  <c r="BF356"/>
  <c r="T356"/>
  <c r="R356"/>
  <c r="P356"/>
  <c r="BI350"/>
  <c r="BH350"/>
  <c r="BG350"/>
  <c r="BF350"/>
  <c r="T350"/>
  <c r="R350"/>
  <c r="P350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4"/>
  <c r="BH274"/>
  <c r="BG274"/>
  <c r="BF274"/>
  <c r="T274"/>
  <c r="R274"/>
  <c r="P274"/>
  <c r="BI271"/>
  <c r="BH271"/>
  <c r="BG271"/>
  <c r="BF271"/>
  <c r="T271"/>
  <c r="R271"/>
  <c r="P271"/>
  <c r="BI266"/>
  <c r="BH266"/>
  <c r="BG266"/>
  <c r="BF266"/>
  <c r="T266"/>
  <c r="R266"/>
  <c r="P266"/>
  <c r="BI263"/>
  <c r="BH263"/>
  <c r="BG263"/>
  <c r="BF263"/>
  <c r="T263"/>
  <c r="R263"/>
  <c r="P263"/>
  <c r="BI254"/>
  <c r="BH254"/>
  <c r="BG254"/>
  <c r="BF254"/>
  <c r="T254"/>
  <c r="R254"/>
  <c r="P254"/>
  <c r="BI249"/>
  <c r="BH249"/>
  <c r="BG249"/>
  <c r="BF249"/>
  <c r="T249"/>
  <c r="R249"/>
  <c r="P249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F105"/>
  <c r="E103"/>
  <c r="F56"/>
  <c r="E54"/>
  <c r="J26"/>
  <c r="E26"/>
  <c r="J108"/>
  <c r="J25"/>
  <c r="J23"/>
  <c r="E23"/>
  <c r="J107"/>
  <c r="J22"/>
  <c r="J20"/>
  <c r="E20"/>
  <c r="F59"/>
  <c r="J19"/>
  <c r="J17"/>
  <c r="E17"/>
  <c r="F107"/>
  <c r="J16"/>
  <c r="J14"/>
  <c r="J56"/>
  <c r="E7"/>
  <c r="E99"/>
  <c i="1" r="L50"/>
  <c r="AM50"/>
  <c r="AM49"/>
  <c r="L49"/>
  <c r="AM47"/>
  <c r="L47"/>
  <c r="L45"/>
  <c r="L44"/>
  <c i="2" r="J885"/>
  <c r="BK506"/>
  <c i="5" r="BK278"/>
  <c r="J130"/>
  <c i="7" r="J401"/>
  <c i="11" r="J130"/>
  <c i="2" r="BK809"/>
  <c r="BK761"/>
  <c r="J291"/>
  <c r="J394"/>
  <c i="5" r="J139"/>
  <c r="BK287"/>
  <c i="7" r="J465"/>
  <c r="J100"/>
  <c i="11" r="J94"/>
  <c i="2" r="BK707"/>
  <c r="J338"/>
  <c r="J506"/>
  <c r="BK907"/>
  <c r="J864"/>
  <c i="3" r="BK165"/>
  <c i="5" r="J154"/>
  <c i="7" r="J427"/>
  <c i="8" r="J93"/>
  <c i="11" r="J109"/>
  <c i="2" r="BK406"/>
  <c r="BK467"/>
  <c r="BK117"/>
  <c r="BK375"/>
  <c r="J308"/>
  <c r="J271"/>
  <c i="5" r="J222"/>
  <c r="J287"/>
  <c i="7" r="J204"/>
  <c r="BK181"/>
  <c i="9" r="BK94"/>
  <c i="2" r="J330"/>
  <c r="BK457"/>
  <c r="J663"/>
  <c r="BK738"/>
  <c r="BK350"/>
  <c r="BK291"/>
  <c r="J467"/>
  <c r="J229"/>
  <c i="5" r="BK204"/>
  <c r="J187"/>
  <c r="BK174"/>
  <c i="7" r="BK395"/>
  <c r="BK409"/>
  <c i="2" r="BK302"/>
  <c r="J549"/>
  <c r="BK731"/>
  <c r="BK607"/>
  <c r="J724"/>
  <c r="J934"/>
  <c i="5" r="J232"/>
  <c r="J159"/>
  <c i="7" r="J270"/>
  <c r="BK452"/>
  <c i="10" r="J94"/>
  <c i="2" r="BK727"/>
  <c r="J399"/>
  <c r="BK724"/>
  <c r="BK399"/>
  <c r="J836"/>
  <c r="BK160"/>
  <c i="5" r="BK225"/>
  <c i="6" r="BK108"/>
  <c i="7" r="BK465"/>
  <c i="2" r="BK938"/>
  <c r="J406"/>
  <c r="BK126"/>
  <c i="5" r="BK258"/>
  <c i="7" r="BK238"/>
  <c r="J447"/>
  <c i="2" r="J545"/>
  <c r="BK716"/>
  <c r="J373"/>
  <c r="J120"/>
  <c i="5" r="J266"/>
  <c i="6" r="J94"/>
  <c i="7" r="BK286"/>
  <c i="8" r="BK85"/>
  <c i="2" r="J509"/>
  <c r="BK700"/>
  <c r="J734"/>
  <c r="J684"/>
  <c r="BK648"/>
  <c r="J165"/>
  <c i="5" r="BK190"/>
  <c r="BK187"/>
  <c r="J213"/>
  <c i="7" r="BK358"/>
  <c r="J128"/>
  <c i="5" r="BK201"/>
  <c i="7" r="J449"/>
  <c r="J384"/>
  <c i="8" r="J85"/>
  <c i="11" r="J105"/>
  <c i="2" r="J528"/>
  <c r="J847"/>
  <c i="5" r="J183"/>
  <c i="7" r="BK100"/>
  <c i="8" r="BK98"/>
  <c i="2" r="BK545"/>
  <c r="BK626"/>
  <c r="J238"/>
  <c r="BK789"/>
  <c i="3" r="BK107"/>
  <c i="5" r="J201"/>
  <c i="6" r="J99"/>
  <c i="9" r="J100"/>
  <c i="2" r="BK335"/>
  <c r="J181"/>
  <c r="J452"/>
  <c r="J126"/>
  <c r="BK943"/>
  <c i="3" r="J165"/>
  <c i="5" r="BK142"/>
  <c r="J125"/>
  <c i="7" r="BK187"/>
  <c r="BK250"/>
  <c i="11" r="J91"/>
  <c i="2" r="BK635"/>
  <c r="BK559"/>
  <c r="BK677"/>
  <c r="J804"/>
  <c r="BK864"/>
  <c i="5" r="J133"/>
  <c r="J281"/>
  <c i="7" r="J226"/>
  <c i="10" r="J91"/>
  <c i="2" r="J743"/>
  <c r="BK569"/>
  <c r="J411"/>
  <c r="J894"/>
  <c r="J368"/>
  <c r="BK931"/>
  <c i="5" r="BK149"/>
  <c i="6" r="J124"/>
  <c i="7" r="J301"/>
  <c r="J121"/>
  <c i="2" r="J841"/>
  <c r="BK784"/>
  <c r="BK136"/>
  <c r="J340"/>
  <c i="3" r="BK137"/>
  <c i="5" r="BK281"/>
  <c r="J263"/>
  <c i="7" r="BK121"/>
  <c i="11" r="BK94"/>
  <c i="2" r="BK780"/>
  <c r="BK642"/>
  <c r="J444"/>
  <c r="BK756"/>
  <c i="5" r="J144"/>
  <c i="9" r="BK98"/>
  <c i="2" r="BK386"/>
  <c r="BK852"/>
  <c i="5" r="BK273"/>
  <c i="7" r="BK368"/>
  <c i="2" r="BK693"/>
  <c r="J144"/>
  <c i="5" r="J225"/>
  <c i="7" r="J278"/>
  <c i="10" r="J85"/>
  <c i="2" r="J583"/>
  <c r="BK588"/>
  <c r="BK383"/>
  <c i="5" r="BK104"/>
  <c i="7" r="BK128"/>
  <c i="2" r="J794"/>
  <c r="J514"/>
  <c r="BK444"/>
  <c i="5" r="J149"/>
  <c i="7" r="BK146"/>
  <c r="J161"/>
  <c i="2" r="BK705"/>
  <c r="J207"/>
  <c i="5" r="J239"/>
  <c r="J162"/>
  <c i="7" r="J440"/>
  <c i="2" r="J131"/>
  <c r="BK804"/>
  <c r="BK663"/>
  <c r="J317"/>
  <c r="J136"/>
  <c i="7" r="BK232"/>
  <c r="BK373"/>
  <c i="8" r="J96"/>
  <c i="2" r="BK152"/>
  <c r="J607"/>
  <c i="5" r="J249"/>
  <c i="6" r="BK119"/>
  <c i="7" r="J154"/>
  <c r="BK313"/>
  <c i="9" r="J109"/>
  <c i="2" r="BK397"/>
  <c r="J429"/>
  <c r="J439"/>
  <c i="5" r="J122"/>
  <c r="J258"/>
  <c i="7" r="J294"/>
  <c r="J94"/>
  <c i="2" r="BK411"/>
  <c r="J648"/>
  <c r="BK495"/>
  <c r="J766"/>
  <c r="BK877"/>
  <c i="3" r="J90"/>
  <c i="5" r="J194"/>
  <c r="BK292"/>
  <c r="J241"/>
  <c i="7" r="BK422"/>
  <c r="BK336"/>
  <c i="11" r="J138"/>
  <c i="2" r="J727"/>
  <c r="BK473"/>
  <c r="J197"/>
  <c i="3" r="J107"/>
  <c i="5" r="BK194"/>
  <c r="J290"/>
  <c i="7" r="BK323"/>
  <c r="BK94"/>
  <c i="9" r="J98"/>
  <c i="2" r="BK378"/>
  <c i="5" r="J156"/>
  <c i="7" r="J433"/>
  <c i="10" r="J88"/>
  <c i="2" r="J243"/>
  <c r="J220"/>
  <c r="BK114"/>
  <c r="J212"/>
  <c i="5" r="J104"/>
  <c i="6" r="J88"/>
  <c i="7" r="J215"/>
  <c i="5" r="BK241"/>
  <c i="6" r="BK116"/>
  <c i="7" r="BK343"/>
  <c i="9" r="BK90"/>
  <c i="2" r="BK394"/>
  <c r="BK575"/>
  <c r="J386"/>
  <c r="J114"/>
  <c r="J862"/>
  <c i="5" r="J107"/>
  <c i="7" r="BK161"/>
  <c i="2" r="BK165"/>
  <c r="J416"/>
  <c r="J832"/>
  <c r="J457"/>
  <c r="J819"/>
  <c r="BK157"/>
  <c i="5" r="BK261"/>
  <c r="J197"/>
  <c i="7" r="BK490"/>
  <c i="10" r="BK88"/>
  <c i="2" r="J350"/>
  <c r="BK564"/>
  <c r="J263"/>
  <c r="BK628"/>
  <c r="BK847"/>
  <c r="BK897"/>
  <c i="5" r="BK269"/>
  <c i="7" r="J336"/>
  <c i="11" r="BK113"/>
  <c i="2" r="BK181"/>
  <c i="7" r="BK270"/>
  <c i="2" r="J712"/>
  <c r="J897"/>
  <c i="5" r="J208"/>
  <c i="7" r="J484"/>
  <c i="2" r="BK320"/>
  <c r="BK583"/>
  <c r="J888"/>
  <c r="J917"/>
  <c i="5" r="BK127"/>
  <c i="2" r="BK611"/>
  <c r="BK131"/>
  <c r="BK921"/>
  <c i="5" r="BK170"/>
  <c r="J190"/>
  <c i="7" r="J490"/>
  <c r="BK220"/>
  <c i="2" r="BK421"/>
  <c r="BK299"/>
  <c i="5" r="BK263"/>
  <c i="7" r="J478"/>
  <c r="J373"/>
  <c r="BK244"/>
  <c i="2" r="BK266"/>
  <c r="BK389"/>
  <c r="BK684"/>
  <c r="BK621"/>
  <c r="BK813"/>
  <c r="BK509"/>
  <c r="BK871"/>
  <c r="J499"/>
  <c i="5" r="BK255"/>
  <c i="7" r="J358"/>
  <c r="J496"/>
  <c i="2" r="J364"/>
  <c r="BK743"/>
  <c r="J286"/>
  <c r="BK579"/>
  <c r="J691"/>
  <c r="J117"/>
  <c i="5" r="BK284"/>
  <c i="7" r="BK416"/>
  <c i="11" r="J99"/>
  <c i="2" r="BK207"/>
  <c r="BK655"/>
  <c r="BK670"/>
  <c r="J389"/>
  <c r="BK934"/>
  <c r="BK734"/>
  <c r="BK373"/>
  <c i="5" r="BK101"/>
  <c i="7" r="BK390"/>
  <c i="11" r="J113"/>
  <c i="2" r="J621"/>
  <c r="J375"/>
  <c r="BK147"/>
  <c i="5" r="J118"/>
  <c r="J101"/>
  <c i="8" r="BK101"/>
  <c i="11" r="J133"/>
  <c i="2" r="BK220"/>
  <c r="J173"/>
  <c r="J628"/>
  <c r="BK271"/>
  <c i="4" r="J103"/>
  <c i="7" r="BK171"/>
  <c i="2" r="BK857"/>
  <c r="J434"/>
  <c i="3" r="BK151"/>
  <c i="7" r="BK401"/>
  <c i="2" r="J828"/>
  <c r="BK243"/>
  <c i="5" r="BK137"/>
  <c i="7" r="J146"/>
  <c i="2" r="BK766"/>
  <c r="J191"/>
  <c i="5" r="BK275"/>
  <c i="6" r="J108"/>
  <c i="7" r="J171"/>
  <c i="10" r="BK97"/>
  <c i="2" r="J635"/>
  <c r="J342"/>
  <c i="3" r="BK158"/>
  <c i="7" r="BK384"/>
  <c i="11" r="BK130"/>
  <c i="2" r="J776"/>
  <c r="BK541"/>
  <c i="5" r="BK139"/>
  <c i="7" r="J140"/>
  <c i="11" r="BK133"/>
  <c i="2" r="BK528"/>
  <c r="J299"/>
  <c i="5" r="BK118"/>
  <c i="6" r="BK99"/>
  <c i="11" r="BK99"/>
  <c i="2" r="BK698"/>
  <c r="J485"/>
  <c i="7" r="BK301"/>
  <c i="2" r="BK340"/>
  <c r="BK168"/>
  <c r="BK212"/>
  <c i="7" r="BK278"/>
  <c i="2" r="BK514"/>
  <c i="11" r="BK117"/>
  <c i="2" r="BK312"/>
  <c i="5" r="BK177"/>
  <c r="J252"/>
  <c r="J165"/>
  <c i="7" r="BK348"/>
  <c i="8" r="BK107"/>
  <c i="10" r="J82"/>
  <c i="2" r="J938"/>
  <c r="J532"/>
  <c i="4" r="J100"/>
  <c i="5" r="BK239"/>
  <c i="7" r="J472"/>
  <c r="J181"/>
  <c i="2" r="BK144"/>
  <c r="BK202"/>
  <c i="1" r="AS55"/>
  <c i="2" r="J424"/>
  <c i="5" r="BK266"/>
  <c r="BK162"/>
  <c r="J110"/>
  <c i="7" r="J114"/>
  <c r="J250"/>
  <c i="8" r="BK96"/>
  <c i="2" r="J613"/>
  <c r="BK888"/>
  <c r="J700"/>
  <c r="J931"/>
  <c r="J249"/>
  <c i="5" r="J244"/>
  <c r="BK114"/>
  <c i="6" r="J119"/>
  <c i="7" r="BK294"/>
  <c r="J348"/>
  <c i="10" r="J97"/>
  <c i="2" r="J655"/>
  <c i="7" r="BK433"/>
  <c i="2" r="J877"/>
  <c r="J224"/>
  <c i="5" r="J292"/>
  <c i="2" r="J642"/>
  <c r="J698"/>
  <c r="BK263"/>
  <c i="7" r="BK484"/>
  <c i="2" r="J592"/>
  <c r="BK325"/>
  <c r="BK416"/>
  <c i="5" r="BK130"/>
  <c i="8" r="J107"/>
  <c i="2" r="J707"/>
  <c r="BK503"/>
  <c i="3" r="BK123"/>
  <c i="5" r="BK154"/>
  <c i="8" r="BK89"/>
  <c i="2" r="J168"/>
  <c r="BK794"/>
  <c r="BK823"/>
  <c i="5" r="J170"/>
  <c i="7" r="BK330"/>
  <c i="11" r="BK91"/>
  <c i="2" r="J462"/>
  <c r="BK616"/>
  <c i="5" r="J261"/>
  <c i="10" r="BK94"/>
  <c i="2" r="J217"/>
  <c i="7" r="BK447"/>
  <c r="BK193"/>
  <c i="9" r="J90"/>
  <c i="2" r="BK836"/>
  <c r="J746"/>
  <c r="J325"/>
  <c i="4" r="BK92"/>
  <c i="6" r="BK94"/>
  <c i="7" r="J395"/>
  <c i="11" r="J117"/>
  <c i="5" r="BK125"/>
  <c i="7" r="J461"/>
  <c r="J378"/>
  <c i="9" r="BK109"/>
  <c i="11" r="J88"/>
  <c i="2" r="BK274"/>
  <c r="J575"/>
  <c r="BK238"/>
  <c r="BK139"/>
  <c r="J912"/>
  <c i="3" r="J130"/>
  <c i="5" r="BK147"/>
  <c i="7" r="J260"/>
  <c r="J193"/>
  <c r="J363"/>
  <c i="11" r="J151"/>
  <c i="2" r="J900"/>
  <c r="BK903"/>
  <c r="BK447"/>
  <c r="J903"/>
  <c r="BK485"/>
  <c i="4" r="BK111"/>
  <c i="7" r="BK114"/>
  <c r="J313"/>
  <c r="BK449"/>
  <c i="11" r="BK151"/>
  <c i="2" r="BK173"/>
  <c r="J473"/>
  <c r="J361"/>
  <c r="BK751"/>
  <c i="4" r="J106"/>
  <c i="5" r="BK144"/>
  <c i="9" r="BK87"/>
  <c i="2" r="J147"/>
  <c r="J738"/>
  <c r="BK862"/>
  <c r="BK401"/>
  <c r="J296"/>
  <c r="J356"/>
  <c i="5" r="BK122"/>
  <c i="7" r="BK353"/>
  <c i="9" r="BK103"/>
  <c i="2" r="J799"/>
  <c r="J186"/>
  <c r="J809"/>
  <c r="J784"/>
  <c r="BK712"/>
  <c r="BK894"/>
  <c i="3" r="J158"/>
  <c i="6" r="J116"/>
  <c i="7" r="BK226"/>
  <c i="9" r="J94"/>
  <c i="2" r="J421"/>
  <c r="BK691"/>
  <c r="BK123"/>
  <c r="J383"/>
  <c r="BK361"/>
  <c i="5" r="J237"/>
  <c i="9" r="BK85"/>
  <c i="11" r="J122"/>
  <c i="2" r="BK839"/>
  <c r="BK819"/>
  <c r="J555"/>
  <c i="3" r="BK130"/>
  <c i="5" r="BK110"/>
  <c i="7" r="BK378"/>
  <c i="2" r="BK330"/>
  <c r="BK296"/>
  <c i="3" r="J137"/>
  <c i="5" r="BK197"/>
  <c r="J278"/>
  <c i="7" r="BK496"/>
  <c i="2" r="J761"/>
  <c r="BK869"/>
  <c i="5" r="J177"/>
  <c i="7" r="J368"/>
  <c i="11" r="BK109"/>
  <c i="2" r="J857"/>
  <c r="BK841"/>
  <c i="7" r="BK461"/>
  <c i="2" r="J670"/>
  <c i="7" r="J353"/>
  <c i="11" r="BK145"/>
  <c i="2" r="BK434"/>
  <c r="J731"/>
  <c i="5" r="BK252"/>
  <c i="7" r="BK215"/>
  <c i="2" r="J751"/>
  <c r="J907"/>
  <c r="J771"/>
  <c i="4" r="BK106"/>
  <c i="7" r="J452"/>
  <c i="8" r="J101"/>
  <c i="2" r="BK317"/>
  <c r="BK917"/>
  <c i="3" r="J144"/>
  <c i="5" r="BK244"/>
  <c r="J114"/>
  <c i="8" r="J89"/>
  <c i="11" r="BK105"/>
  <c i="2" r="J480"/>
  <c r="J705"/>
  <c r="J541"/>
  <c r="BK549"/>
  <c r="BK596"/>
  <c r="J869"/>
  <c i="4" r="BK100"/>
  <c i="5" r="J204"/>
  <c r="BK159"/>
  <c i="7" r="J409"/>
  <c r="BK204"/>
  <c i="10" r="BK91"/>
  <c i="2" r="J503"/>
  <c r="J682"/>
  <c r="BK799"/>
  <c r="BK881"/>
  <c r="J518"/>
  <c r="J335"/>
  <c r="J320"/>
  <c i="5" r="BK107"/>
  <c i="7" r="J422"/>
  <c r="BK440"/>
  <c i="10" r="BK85"/>
  <c i="2" r="BK652"/>
  <c r="J177"/>
  <c r="J823"/>
  <c r="J813"/>
  <c r="J921"/>
  <c r="J677"/>
  <c i="4" r="J111"/>
  <c i="5" r="BK165"/>
  <c i="7" r="J416"/>
  <c i="11" r="J142"/>
  <c i="2" r="J274"/>
  <c r="J780"/>
  <c r="BK338"/>
  <c r="J596"/>
  <c r="J616"/>
  <c r="J447"/>
  <c r="J839"/>
  <c r="BK342"/>
  <c i="5" r="J142"/>
  <c i="7" r="J134"/>
  <c r="J323"/>
  <c i="2" r="BK518"/>
  <c r="BK286"/>
  <c r="BK249"/>
  <c r="J281"/>
  <c i="4" r="BK95"/>
  <c i="5" r="BK133"/>
  <c i="6" r="J105"/>
  <c i="7" r="BK107"/>
  <c i="2" r="J559"/>
  <c r="BK308"/>
  <c r="J564"/>
  <c r="BK776"/>
  <c r="BK368"/>
  <c r="J652"/>
  <c i="5" r="BK156"/>
  <c r="BK229"/>
  <c i="6" r="BK124"/>
  <c i="7" r="J107"/>
  <c i="2" r="BK721"/>
  <c r="BK555"/>
  <c r="J123"/>
  <c i="5" r="J269"/>
  <c i="7" r="BK140"/>
  <c i="2" r="BK499"/>
  <c i="3" r="BK144"/>
  <c i="5" r="BK217"/>
  <c i="7" r="J330"/>
  <c i="2" r="BK281"/>
  <c r="J378"/>
  <c r="J266"/>
  <c i="5" r="BK249"/>
  <c i="2" r="J716"/>
  <c r="J943"/>
  <c r="BK424"/>
  <c i="5" r="J217"/>
  <c i="6" r="BK88"/>
  <c i="9" r="J103"/>
  <c i="2" r="BK197"/>
  <c r="J871"/>
  <c r="BK429"/>
  <c r="J495"/>
  <c r="BK217"/>
  <c r="J852"/>
  <c r="J686"/>
  <c r="BK746"/>
  <c r="J139"/>
  <c i="3" r="BK90"/>
  <c i="5" r="J275"/>
  <c i="7" r="BK478"/>
  <c i="11" r="BK88"/>
  <c i="2" r="BK832"/>
  <c r="J157"/>
  <c r="J401"/>
  <c r="BK885"/>
  <c i="4" r="J92"/>
  <c i="5" r="BK290"/>
  <c i="7" r="J238"/>
  <c i="11" r="J128"/>
  <c i="2" r="BK229"/>
  <c r="BK601"/>
  <c r="BK439"/>
  <c r="BK532"/>
  <c i="5" r="J137"/>
  <c i="7" r="BK363"/>
  <c r="BK260"/>
  <c i="2" r="BK233"/>
  <c r="BK613"/>
  <c r="BK186"/>
  <c r="BK191"/>
  <c i="5" r="J284"/>
  <c i="7" r="J457"/>
  <c i="2" r="BK900"/>
  <c i="4" r="BK103"/>
  <c i="5" r="J152"/>
  <c i="6" r="BK113"/>
  <c i="8" r="BK93"/>
  <c i="2" r="BK177"/>
  <c r="J302"/>
  <c i="6" r="J127"/>
  <c i="9" r="BK100"/>
  <c i="2" r="BK356"/>
  <c r="J490"/>
  <c r="J579"/>
  <c i="5" r="J229"/>
  <c i="6" r="BK105"/>
  <c i="7" r="BK457"/>
  <c i="11" r="J145"/>
  <c i="2" r="BK345"/>
  <c r="J397"/>
  <c r="BK364"/>
  <c i="4" r="J95"/>
  <c i="5" r="BK237"/>
  <c i="11" r="BK122"/>
  <c i="6" r="J113"/>
  <c i="7" r="BK472"/>
  <c i="2" r="J345"/>
  <c r="J601"/>
  <c r="BK828"/>
  <c r="BK452"/>
  <c r="BK120"/>
  <c i="5" r="BK213"/>
  <c r="BK152"/>
  <c r="BK222"/>
  <c i="7" r="J244"/>
  <c r="BK134"/>
  <c r="J343"/>
  <c i="2" r="J721"/>
  <c r="BK523"/>
  <c r="BK603"/>
  <c r="J160"/>
  <c r="BK912"/>
  <c i="3" r="J123"/>
  <c i="5" r="J174"/>
  <c i="7" r="J220"/>
  <c i="8" r="J98"/>
  <c i="2" r="BK254"/>
  <c r="J756"/>
  <c r="J523"/>
  <c r="J254"/>
  <c r="BK926"/>
  <c i="3" r="J151"/>
  <c i="5" r="BK208"/>
  <c i="11" r="BK128"/>
  <c i="2" r="BK224"/>
  <c r="J603"/>
  <c r="J626"/>
  <c r="J789"/>
  <c i="11" r="BK138"/>
  <c i="2" r="J881"/>
  <c r="J569"/>
  <c r="BK686"/>
  <c r="BK771"/>
  <c i="5" r="J127"/>
  <c i="6" r="BK127"/>
  <c i="7" r="J232"/>
  <c i="9" r="J85"/>
  <c i="11" r="BK142"/>
  <c i="2" r="J693"/>
  <c r="BK462"/>
  <c r="J611"/>
  <c i="5" r="J255"/>
  <c r="J273"/>
  <c i="7" r="J390"/>
  <c i="2" r="BK490"/>
  <c r="J152"/>
  <c i="7" r="J286"/>
  <c i="2" r="J233"/>
  <c r="J926"/>
  <c i="5" r="BK183"/>
  <c i="7" r="J187"/>
  <c i="2" r="J588"/>
  <c r="BK592"/>
  <c r="BK480"/>
  <c i="5" r="J147"/>
  <c i="7" r="BK427"/>
  <c i="10" r="BK82"/>
  <c i="2" r="BK682"/>
  <c r="J312"/>
  <c r="J202"/>
  <c i="5" r="BK232"/>
  <c i="7" r="BK154"/>
  <c i="9" r="J87"/>
  <c i="2" l="1" r="R176"/>
  <c r="P253"/>
  <c r="R522"/>
  <c r="BK595"/>
  <c r="J595"/>
  <c r="J77"/>
  <c r="R730"/>
  <c i="4" r="P99"/>
  <c r="P98"/>
  <c i="5" r="BK129"/>
  <c r="J129"/>
  <c r="J68"/>
  <c r="T158"/>
  <c r="P243"/>
  <c r="P265"/>
  <c i="6" r="T93"/>
  <c i="7" r="BK342"/>
  <c r="J342"/>
  <c r="J65"/>
  <c r="P446"/>
  <c r="R460"/>
  <c r="BK483"/>
  <c r="J483"/>
  <c r="J71"/>
  <c i="2" r="BK113"/>
  <c r="J113"/>
  <c r="J65"/>
  <c r="T355"/>
  <c r="R615"/>
  <c r="R835"/>
  <c r="T906"/>
  <c i="5" r="T129"/>
  <c r="P221"/>
  <c r="BK260"/>
  <c r="J260"/>
  <c r="J74"/>
  <c r="R265"/>
  <c i="6" r="R104"/>
  <c i="8" r="T84"/>
  <c r="T83"/>
  <c i="5" r="P176"/>
  <c r="BK236"/>
  <c r="J236"/>
  <c r="J72"/>
  <c r="T260"/>
  <c i="6" r="BK93"/>
  <c r="J93"/>
  <c r="J62"/>
  <c r="P123"/>
  <c r="P122"/>
  <c i="7" r="P342"/>
  <c i="8" r="P84"/>
  <c r="P83"/>
  <c i="2" r="P164"/>
  <c r="R206"/>
  <c r="R223"/>
  <c r="BK502"/>
  <c r="J502"/>
  <c r="J72"/>
  <c r="P730"/>
  <c i="4" r="R91"/>
  <c r="R90"/>
  <c i="5" r="P129"/>
  <c r="R243"/>
  <c i="7" r="R342"/>
  <c r="R483"/>
  <c i="2" r="T113"/>
  <c r="BK355"/>
  <c r="J355"/>
  <c r="J71"/>
  <c r="P615"/>
  <c r="R715"/>
  <c r="P812"/>
  <c r="P884"/>
  <c r="T893"/>
  <c i="4" r="T99"/>
  <c r="T98"/>
  <c i="5" r="BK176"/>
  <c r="J176"/>
  <c r="J70"/>
  <c r="T243"/>
  <c r="R260"/>
  <c i="6" r="BK104"/>
  <c r="J104"/>
  <c r="J63"/>
  <c i="7" r="BK93"/>
  <c r="J93"/>
  <c r="J61"/>
  <c r="T460"/>
  <c i="9" r="P84"/>
  <c r="P83"/>
  <c i="2" r="T176"/>
  <c r="T253"/>
  <c r="T522"/>
  <c r="T595"/>
  <c r="P610"/>
  <c r="P715"/>
  <c r="BK835"/>
  <c r="J835"/>
  <c r="J84"/>
  <c r="P906"/>
  <c i="4" r="BK99"/>
  <c r="J99"/>
  <c r="J67"/>
  <c i="5" r="R106"/>
  <c r="P158"/>
  <c r="T221"/>
  <c r="P260"/>
  <c r="T265"/>
  <c i="6" r="P93"/>
  <c r="R123"/>
  <c r="R122"/>
  <c i="7" r="P93"/>
  <c r="T312"/>
  <c r="R446"/>
  <c i="8" r="BK84"/>
  <c r="J84"/>
  <c r="J61"/>
  <c i="9" r="R84"/>
  <c r="R83"/>
  <c i="10" r="BK81"/>
  <c r="BK80"/>
  <c r="J80"/>
  <c r="J59"/>
  <c i="2" r="P113"/>
  <c r="T164"/>
  <c r="BK206"/>
  <c r="J206"/>
  <c r="J68"/>
  <c r="R253"/>
  <c r="P522"/>
  <c r="R582"/>
  <c r="BK730"/>
  <c r="J730"/>
  <c r="J82"/>
  <c r="R812"/>
  <c r="R906"/>
  <c i="3" r="P89"/>
  <c r="P88"/>
  <c r="P87"/>
  <c i="1" r="AU57"/>
  <c i="4" r="T91"/>
  <c r="T90"/>
  <c r="T89"/>
  <c i="5" r="P106"/>
  <c r="BK158"/>
  <c r="J158"/>
  <c r="J69"/>
  <c r="R221"/>
  <c r="T277"/>
  <c i="6" r="T104"/>
  <c r="T86"/>
  <c i="8" r="T100"/>
  <c i="9" r="BK102"/>
  <c r="J102"/>
  <c r="J62"/>
  <c i="2" r="BK164"/>
  <c r="J164"/>
  <c r="J66"/>
  <c r="R355"/>
  <c r="T502"/>
  <c r="T582"/>
  <c r="T730"/>
  <c r="T884"/>
  <c r="R893"/>
  <c r="T937"/>
  <c i="3" r="BK89"/>
  <c r="BK88"/>
  <c r="BK87"/>
  <c r="J87"/>
  <c r="J63"/>
  <c i="5" r="BK106"/>
  <c r="J106"/>
  <c r="J67"/>
  <c r="T176"/>
  <c r="T236"/>
  <c r="BK277"/>
  <c r="J277"/>
  <c r="J76"/>
  <c i="6" r="T123"/>
  <c r="T122"/>
  <c i="7" r="T93"/>
  <c r="P312"/>
  <c r="T446"/>
  <c i="9" r="P102"/>
  <c i="2" r="R113"/>
  <c r="P355"/>
  <c r="R502"/>
  <c r="BK582"/>
  <c r="J582"/>
  <c r="J76"/>
  <c r="R595"/>
  <c r="BK610"/>
  <c r="J610"/>
  <c r="J79"/>
  <c r="T610"/>
  <c r="T715"/>
  <c r="T812"/>
  <c r="BK906"/>
  <c r="J906"/>
  <c r="J88"/>
  <c i="3" r="T89"/>
  <c r="T88"/>
  <c r="T87"/>
  <c i="4" r="BK91"/>
  <c r="J91"/>
  <c r="J65"/>
  <c i="5" r="T106"/>
  <c r="R158"/>
  <c r="BK243"/>
  <c r="J243"/>
  <c r="J73"/>
  <c r="P277"/>
  <c i="6" r="P104"/>
  <c i="7" r="T342"/>
  <c r="BK460"/>
  <c r="J460"/>
  <c r="J68"/>
  <c r="P483"/>
  <c i="8" r="BK100"/>
  <c r="J100"/>
  <c r="J62"/>
  <c i="9" r="T102"/>
  <c i="10" r="R81"/>
  <c r="R80"/>
  <c i="11" r="T87"/>
  <c r="P132"/>
  <c i="2" r="P176"/>
  <c r="BK253"/>
  <c r="J253"/>
  <c r="J70"/>
  <c r="BK522"/>
  <c r="P582"/>
  <c r="P595"/>
  <c r="R610"/>
  <c r="BK715"/>
  <c r="J715"/>
  <c r="J81"/>
  <c r="P835"/>
  <c r="R884"/>
  <c r="P893"/>
  <c r="P937"/>
  <c i="3" r="R89"/>
  <c r="R88"/>
  <c r="R87"/>
  <c i="4" r="R99"/>
  <c r="R98"/>
  <c i="5" r="R129"/>
  <c r="BK221"/>
  <c r="J221"/>
  <c r="J71"/>
  <c r="R236"/>
  <c r="R277"/>
  <c i="8" r="R100"/>
  <c i="9" r="BK84"/>
  <c r="J84"/>
  <c r="J61"/>
  <c i="11" r="P87"/>
  <c r="R121"/>
  <c r="P141"/>
  <c i="2" r="BK176"/>
  <c r="J176"/>
  <c r="J67"/>
  <c r="T206"/>
  <c r="BK223"/>
  <c r="J223"/>
  <c r="J69"/>
  <c r="T223"/>
  <c r="P502"/>
  <c r="T615"/>
  <c r="T835"/>
  <c r="BK893"/>
  <c r="J893"/>
  <c r="J87"/>
  <c r="BK937"/>
  <c r="J937"/>
  <c r="J89"/>
  <c i="4" r="P91"/>
  <c r="P90"/>
  <c r="P89"/>
  <c i="1" r="AU58"/>
  <c i="5" r="R176"/>
  <c r="P236"/>
  <c r="BK265"/>
  <c r="J265"/>
  <c r="J75"/>
  <c i="6" r="BK123"/>
  <c r="J123"/>
  <c r="J65"/>
  <c i="7" r="R93"/>
  <c r="R92"/>
  <c r="R91"/>
  <c r="R312"/>
  <c r="BK446"/>
  <c r="J446"/>
  <c r="J67"/>
  <c r="P460"/>
  <c r="T483"/>
  <c i="8" r="R84"/>
  <c r="R83"/>
  <c r="R82"/>
  <c i="9" r="T84"/>
  <c r="T83"/>
  <c r="T82"/>
  <c i="10" r="P81"/>
  <c r="P80"/>
  <c i="1" r="AU64"/>
  <c i="11" r="R87"/>
  <c r="R86"/>
  <c r="R85"/>
  <c r="P121"/>
  <c r="T121"/>
  <c r="R132"/>
  <c r="BK141"/>
  <c r="J141"/>
  <c r="J64"/>
  <c r="R141"/>
  <c i="2" r="R164"/>
  <c r="P206"/>
  <c r="P223"/>
  <c r="BK615"/>
  <c r="J615"/>
  <c r="J80"/>
  <c r="BK812"/>
  <c r="J812"/>
  <c r="J83"/>
  <c r="BK884"/>
  <c r="J884"/>
  <c r="J86"/>
  <c r="R937"/>
  <c i="6" r="R93"/>
  <c r="R86"/>
  <c r="R85"/>
  <c i="7" r="BK312"/>
  <c r="J312"/>
  <c r="J64"/>
  <c i="8" r="P100"/>
  <c i="9" r="R102"/>
  <c i="10" r="T81"/>
  <c r="T80"/>
  <c i="11" r="BK87"/>
  <c r="J87"/>
  <c r="J61"/>
  <c r="BK121"/>
  <c r="J121"/>
  <c r="J62"/>
  <c r="BK132"/>
  <c r="J132"/>
  <c r="J63"/>
  <c r="T132"/>
  <c r="T141"/>
  <c i="5" r="BK100"/>
  <c r="J100"/>
  <c r="J65"/>
  <c i="7" r="BK439"/>
  <c r="J439"/>
  <c r="J66"/>
  <c i="2" r="BK880"/>
  <c r="J880"/>
  <c r="J85"/>
  <c i="7" r="BK300"/>
  <c r="J300"/>
  <c r="J63"/>
  <c i="2" r="BK517"/>
  <c r="J517"/>
  <c r="J73"/>
  <c i="5" r="BK103"/>
  <c r="J103"/>
  <c r="J66"/>
  <c i="2" r="BK606"/>
  <c r="J606"/>
  <c r="J78"/>
  <c i="6" r="BK87"/>
  <c r="J87"/>
  <c r="J61"/>
  <c i="7" r="BK293"/>
  <c r="J293"/>
  <c r="J62"/>
  <c r="BK471"/>
  <c r="J471"/>
  <c r="J70"/>
  <c i="11" r="BK150"/>
  <c r="J150"/>
  <c r="J65"/>
  <c r="F54"/>
  <c r="BE99"/>
  <c r="E48"/>
  <c r="BE88"/>
  <c i="10" r="J81"/>
  <c r="J60"/>
  <c i="11" r="J55"/>
  <c r="J52"/>
  <c r="F82"/>
  <c r="BE128"/>
  <c r="J54"/>
  <c r="BE91"/>
  <c r="BE122"/>
  <c r="BE133"/>
  <c r="BE113"/>
  <c r="BE142"/>
  <c r="BE105"/>
  <c r="BE117"/>
  <c r="BE130"/>
  <c r="BE138"/>
  <c r="BE151"/>
  <c r="BE94"/>
  <c r="BE109"/>
  <c r="BE145"/>
  <c i="10" r="J55"/>
  <c r="J74"/>
  <c r="BE85"/>
  <c i="9" r="BK83"/>
  <c r="J83"/>
  <c r="J60"/>
  <c i="10" r="E48"/>
  <c r="BE91"/>
  <c r="F54"/>
  <c r="F77"/>
  <c r="J76"/>
  <c r="BE94"/>
  <c r="BE82"/>
  <c r="BE88"/>
  <c r="BE97"/>
  <c i="8" r="BK83"/>
  <c r="BK82"/>
  <c r="J82"/>
  <c r="J59"/>
  <c i="9" r="F79"/>
  <c r="BE94"/>
  <c r="J76"/>
  <c r="BE90"/>
  <c r="BE98"/>
  <c r="BE103"/>
  <c r="E72"/>
  <c r="BE87"/>
  <c r="BE100"/>
  <c r="BE109"/>
  <c r="BE85"/>
  <c i="7" r="BK470"/>
  <c r="J470"/>
  <c r="J69"/>
  <c i="8" r="E72"/>
  <c r="J76"/>
  <c r="F79"/>
  <c r="BE93"/>
  <c r="BE96"/>
  <c r="BE98"/>
  <c r="BE85"/>
  <c r="BE89"/>
  <c r="BE101"/>
  <c r="BE107"/>
  <c i="7" r="BK92"/>
  <c r="BK91"/>
  <c r="J91"/>
  <c r="J55"/>
  <c r="BE128"/>
  <c r="BE330"/>
  <c r="BE395"/>
  <c r="BE416"/>
  <c r="BE270"/>
  <c r="BE440"/>
  <c r="BE449"/>
  <c r="BE461"/>
  <c r="BE465"/>
  <c r="BE478"/>
  <c r="J87"/>
  <c r="BE301"/>
  <c r="BE422"/>
  <c i="6" r="BK122"/>
  <c r="J122"/>
  <c r="J64"/>
  <c i="7" r="F54"/>
  <c r="BE114"/>
  <c r="BE154"/>
  <c r="BE193"/>
  <c r="BE204"/>
  <c r="BE244"/>
  <c r="BE250"/>
  <c r="F88"/>
  <c r="BE107"/>
  <c r="BE181"/>
  <c r="BE278"/>
  <c r="BE294"/>
  <c r="BE384"/>
  <c i="6" r="BK86"/>
  <c r="J86"/>
  <c r="J60"/>
  <c i="7" r="BE140"/>
  <c r="BE146"/>
  <c r="BE161"/>
  <c r="BE187"/>
  <c r="BE220"/>
  <c r="BE232"/>
  <c r="BE286"/>
  <c r="BE323"/>
  <c r="BE353"/>
  <c r="BE358"/>
  <c r="BE363"/>
  <c r="BE401"/>
  <c r="BE427"/>
  <c r="BE433"/>
  <c r="BE452"/>
  <c r="BE472"/>
  <c r="BE484"/>
  <c r="BE490"/>
  <c r="BE496"/>
  <c r="J52"/>
  <c r="BE238"/>
  <c r="BE343"/>
  <c r="BE373"/>
  <c r="BE378"/>
  <c r="BE390"/>
  <c r="E48"/>
  <c r="BE94"/>
  <c r="BE121"/>
  <c r="BE336"/>
  <c r="BE368"/>
  <c r="BE409"/>
  <c r="BE457"/>
  <c r="BE134"/>
  <c r="BE215"/>
  <c r="BE348"/>
  <c r="BE447"/>
  <c r="BE100"/>
  <c r="BE171"/>
  <c r="BE226"/>
  <c r="BE260"/>
  <c r="BE313"/>
  <c i="6" r="J52"/>
  <c r="J81"/>
  <c r="BE108"/>
  <c r="F55"/>
  <c r="F81"/>
  <c r="BE99"/>
  <c r="BE105"/>
  <c r="E48"/>
  <c r="J82"/>
  <c r="BE88"/>
  <c r="BE113"/>
  <c r="BE116"/>
  <c r="BE119"/>
  <c r="BE124"/>
  <c r="BE127"/>
  <c r="BE94"/>
  <c i="5" r="BE252"/>
  <c r="J58"/>
  <c r="BE197"/>
  <c r="BE213"/>
  <c r="BE232"/>
  <c r="BE239"/>
  <c r="BE290"/>
  <c r="BE159"/>
  <c r="BE204"/>
  <c r="BE255"/>
  <c r="BE263"/>
  <c r="BE287"/>
  <c r="J59"/>
  <c r="BE107"/>
  <c r="BE118"/>
  <c r="BE122"/>
  <c r="BE133"/>
  <c r="BE187"/>
  <c r="BE201"/>
  <c r="BE237"/>
  <c r="BE241"/>
  <c r="BE261"/>
  <c r="J56"/>
  <c r="BE152"/>
  <c r="BE165"/>
  <c r="BE244"/>
  <c r="BE269"/>
  <c r="BE275"/>
  <c r="BE190"/>
  <c r="BE217"/>
  <c r="BE284"/>
  <c r="BE292"/>
  <c r="BE101"/>
  <c r="BE114"/>
  <c r="BE127"/>
  <c r="BE222"/>
  <c r="BE266"/>
  <c r="BE147"/>
  <c r="BE156"/>
  <c r="BE170"/>
  <c r="BE249"/>
  <c r="BE278"/>
  <c r="BE137"/>
  <c r="BE208"/>
  <c r="BE225"/>
  <c r="BE281"/>
  <c i="4" r="BK90"/>
  <c r="J90"/>
  <c r="J64"/>
  <c i="5" r="E86"/>
  <c r="BE104"/>
  <c r="BE174"/>
  <c i="4" r="BK98"/>
  <c r="J98"/>
  <c r="J66"/>
  <c i="5" r="F58"/>
  <c r="F95"/>
  <c r="BE125"/>
  <c r="BE144"/>
  <c r="BE162"/>
  <c r="BE229"/>
  <c r="BE258"/>
  <c r="BE110"/>
  <c r="BE130"/>
  <c r="BE139"/>
  <c r="BE142"/>
  <c r="BE149"/>
  <c r="BE154"/>
  <c r="BE177"/>
  <c r="BE183"/>
  <c r="BE194"/>
  <c r="BE273"/>
  <c i="3" r="J89"/>
  <c r="J65"/>
  <c i="4" r="F85"/>
  <c r="BE95"/>
  <c i="3" r="J88"/>
  <c r="J64"/>
  <c i="4" r="E50"/>
  <c r="BE100"/>
  <c r="F59"/>
  <c r="J56"/>
  <c r="J59"/>
  <c r="J58"/>
  <c r="BE92"/>
  <c r="BE103"/>
  <c r="BE106"/>
  <c r="BE111"/>
  <c i="3" r="F58"/>
  <c r="BE90"/>
  <c r="BE151"/>
  <c i="2" r="BK112"/>
  <c r="J112"/>
  <c r="J64"/>
  <c i="3" r="BE123"/>
  <c i="2" r="J522"/>
  <c r="J75"/>
  <c i="3" r="E75"/>
  <c r="BE107"/>
  <c r="F84"/>
  <c r="J59"/>
  <c r="J58"/>
  <c r="BE165"/>
  <c r="J81"/>
  <c r="BE130"/>
  <c r="BE137"/>
  <c r="BE144"/>
  <c r="BE158"/>
  <c i="2" r="J58"/>
  <c r="J105"/>
  <c r="BE117"/>
  <c r="BE233"/>
  <c r="BE238"/>
  <c r="BE308"/>
  <c r="BE401"/>
  <c r="BE421"/>
  <c r="BE439"/>
  <c r="BE509"/>
  <c r="BE523"/>
  <c r="BE828"/>
  <c r="BE881"/>
  <c r="BE894"/>
  <c r="BE917"/>
  <c r="BE921"/>
  <c r="BE931"/>
  <c r="F108"/>
  <c r="BE186"/>
  <c r="BE286"/>
  <c r="BE291"/>
  <c r="BE375"/>
  <c r="BE397"/>
  <c r="BE399"/>
  <c r="BE406"/>
  <c r="BE411"/>
  <c r="BE447"/>
  <c r="BE473"/>
  <c r="BE648"/>
  <c r="BE707"/>
  <c r="BE794"/>
  <c r="BE804"/>
  <c r="BE841"/>
  <c r="BE926"/>
  <c r="BE721"/>
  <c r="BE776"/>
  <c r="BE819"/>
  <c r="BE864"/>
  <c r="BE869"/>
  <c r="F58"/>
  <c r="BE123"/>
  <c r="BE136"/>
  <c r="BE173"/>
  <c r="BE207"/>
  <c r="BE220"/>
  <c r="BE320"/>
  <c r="BE361"/>
  <c r="BE364"/>
  <c r="BE389"/>
  <c r="BE506"/>
  <c r="BE545"/>
  <c r="BE564"/>
  <c r="BE738"/>
  <c r="BE832"/>
  <c r="BE907"/>
  <c r="BE934"/>
  <c r="BE938"/>
  <c r="BE943"/>
  <c r="BE120"/>
  <c r="BE168"/>
  <c r="BE368"/>
  <c r="BE485"/>
  <c r="BE495"/>
  <c r="BE503"/>
  <c r="BE528"/>
  <c r="BE569"/>
  <c r="BE613"/>
  <c r="BE642"/>
  <c r="BE684"/>
  <c r="BE751"/>
  <c r="BE766"/>
  <c r="BE799"/>
  <c r="BE852"/>
  <c r="BE862"/>
  <c r="BE885"/>
  <c r="BE912"/>
  <c r="BE144"/>
  <c r="BE177"/>
  <c r="BE197"/>
  <c r="BE212"/>
  <c r="BE229"/>
  <c r="BE243"/>
  <c r="BE249"/>
  <c r="BE281"/>
  <c r="BE394"/>
  <c r="BE480"/>
  <c r="BE499"/>
  <c r="BE616"/>
  <c r="BE670"/>
  <c r="BE691"/>
  <c r="BE743"/>
  <c r="BE224"/>
  <c r="BE254"/>
  <c r="BE266"/>
  <c r="BE274"/>
  <c r="BE296"/>
  <c r="BE302"/>
  <c r="BE340"/>
  <c r="BE342"/>
  <c r="BE356"/>
  <c r="BE444"/>
  <c r="BE686"/>
  <c r="BE700"/>
  <c r="BE771"/>
  <c r="BE152"/>
  <c r="BE181"/>
  <c r="BE312"/>
  <c r="BE330"/>
  <c r="BE345"/>
  <c r="BE416"/>
  <c r="BE434"/>
  <c r="BE457"/>
  <c r="BE555"/>
  <c r="BE579"/>
  <c r="BE601"/>
  <c r="BE603"/>
  <c r="BE626"/>
  <c r="BE635"/>
  <c r="BE677"/>
  <c r="BE693"/>
  <c r="BE784"/>
  <c r="BE809"/>
  <c r="BE877"/>
  <c r="BE888"/>
  <c r="BE897"/>
  <c r="BE900"/>
  <c r="BE903"/>
  <c r="BE756"/>
  <c r="BE780"/>
  <c r="J59"/>
  <c r="BE126"/>
  <c r="BE131"/>
  <c r="BE139"/>
  <c r="BE160"/>
  <c r="BE165"/>
  <c r="BE202"/>
  <c r="BE271"/>
  <c r="BE335"/>
  <c r="BE350"/>
  <c r="BE386"/>
  <c r="BE452"/>
  <c r="BE490"/>
  <c r="BE514"/>
  <c r="BE518"/>
  <c r="BE559"/>
  <c r="BE575"/>
  <c r="BE583"/>
  <c r="BE588"/>
  <c r="BE607"/>
  <c r="BE652"/>
  <c r="BE663"/>
  <c r="BE705"/>
  <c r="BE716"/>
  <c r="BE724"/>
  <c r="BE731"/>
  <c r="BE734"/>
  <c r="BE761"/>
  <c r="BE823"/>
  <c r="BE836"/>
  <c r="BE847"/>
  <c r="BE871"/>
  <c r="E50"/>
  <c r="BE147"/>
  <c r="BE191"/>
  <c r="BE217"/>
  <c r="BE263"/>
  <c r="BE317"/>
  <c r="BE325"/>
  <c r="BE338"/>
  <c r="BE378"/>
  <c r="BE424"/>
  <c r="BE429"/>
  <c r="BE462"/>
  <c r="BE541"/>
  <c r="BE549"/>
  <c r="BE592"/>
  <c r="BE611"/>
  <c r="BE621"/>
  <c r="BE628"/>
  <c r="BE655"/>
  <c r="BE682"/>
  <c r="BE746"/>
  <c r="BE813"/>
  <c r="BE114"/>
  <c r="BE157"/>
  <c r="BE299"/>
  <c r="BE373"/>
  <c r="BE383"/>
  <c r="BE467"/>
  <c r="BE532"/>
  <c r="BE596"/>
  <c r="BE698"/>
  <c r="BE712"/>
  <c r="BE727"/>
  <c r="BE789"/>
  <c r="BE839"/>
  <c r="BE857"/>
  <c i="11" r="F36"/>
  <c i="1" r="BC65"/>
  <c i="8" r="F34"/>
  <c i="1" r="BA62"/>
  <c i="6" r="F34"/>
  <c i="1" r="BA60"/>
  <c r="AS54"/>
  <c i="5" r="F36"/>
  <c i="1" r="BA59"/>
  <c i="6" r="F37"/>
  <c i="1" r="BD60"/>
  <c i="9" r="J34"/>
  <c i="1" r="AW63"/>
  <c i="10" r="F36"/>
  <c i="1" r="BC64"/>
  <c i="3" r="J36"/>
  <c i="1" r="AW57"/>
  <c i="11" r="F35"/>
  <c i="1" r="BB65"/>
  <c i="3" r="J32"/>
  <c i="2" r="J36"/>
  <c i="1" r="AW56"/>
  <c i="6" r="J34"/>
  <c i="1" r="AW60"/>
  <c i="3" r="F39"/>
  <c i="1" r="BD57"/>
  <c i="10" r="J34"/>
  <c i="1" r="AW64"/>
  <c i="6" r="F36"/>
  <c i="1" r="BC60"/>
  <c i="7" r="J34"/>
  <c i="1" r="AW61"/>
  <c i="5" r="F38"/>
  <c i="1" r="BC59"/>
  <c i="7" r="F37"/>
  <c i="1" r="BD61"/>
  <c i="2" r="F37"/>
  <c i="1" r="BB56"/>
  <c i="3" r="F36"/>
  <c i="1" r="BA57"/>
  <c i="10" r="F34"/>
  <c i="1" r="BA64"/>
  <c i="4" r="F39"/>
  <c i="1" r="BD58"/>
  <c i="4" r="F38"/>
  <c i="1" r="BC58"/>
  <c i="4" r="J36"/>
  <c i="1" r="AW58"/>
  <c i="8" r="J34"/>
  <c i="1" r="AW62"/>
  <c i="7" r="J30"/>
  <c i="8" r="F36"/>
  <c i="1" r="BC62"/>
  <c i="9" r="F34"/>
  <c i="1" r="BA63"/>
  <c i="10" r="F37"/>
  <c i="1" r="BD64"/>
  <c i="2" r="F39"/>
  <c i="1" r="BD56"/>
  <c i="7" r="F36"/>
  <c i="1" r="BC61"/>
  <c i="2" r="F36"/>
  <c i="1" r="BA56"/>
  <c i="11" r="J34"/>
  <c i="1" r="AW65"/>
  <c i="8" r="F35"/>
  <c i="1" r="BB62"/>
  <c i="9" r="F37"/>
  <c i="1" r="BD63"/>
  <c i="3" r="F38"/>
  <c i="1" r="BC57"/>
  <c i="4" r="F36"/>
  <c i="1" r="BA58"/>
  <c i="4" r="F37"/>
  <c i="1" r="BB58"/>
  <c i="7" r="F34"/>
  <c i="1" r="BA61"/>
  <c i="7" r="F35"/>
  <c i="1" r="BB61"/>
  <c i="10" r="F35"/>
  <c i="1" r="BB64"/>
  <c i="11" r="F34"/>
  <c i="1" r="BA65"/>
  <c i="2" r="F38"/>
  <c i="1" r="BC56"/>
  <c i="6" r="F35"/>
  <c i="1" r="BB60"/>
  <c i="10" r="J30"/>
  <c i="5" r="F39"/>
  <c i="1" r="BD59"/>
  <c i="5" r="J36"/>
  <c i="1" r="AW59"/>
  <c i="3" r="F37"/>
  <c i="1" r="BB57"/>
  <c i="5" r="F37"/>
  <c i="1" r="BB59"/>
  <c i="8" r="F37"/>
  <c i="1" r="BD62"/>
  <c i="9" r="F35"/>
  <c i="1" r="BB63"/>
  <c i="9" r="F36"/>
  <c i="1" r="BC63"/>
  <c i="11" r="F37"/>
  <c i="1" r="BD65"/>
  <c i="6" l="1" r="P86"/>
  <c r="P85"/>
  <c i="1" r="AU60"/>
  <c i="7" r="T92"/>
  <c i="2" r="BK521"/>
  <c r="J521"/>
  <c r="J74"/>
  <c i="7" r="P92"/>
  <c r="P91"/>
  <c i="1" r="AU61"/>
  <c i="2" r="T112"/>
  <c i="11" r="P86"/>
  <c r="P85"/>
  <c i="1" r="AU65"/>
  <c i="6" r="T85"/>
  <c i="5" r="P99"/>
  <c r="P98"/>
  <c i="1" r="AU59"/>
  <c i="2" r="T521"/>
  <c i="5" r="R99"/>
  <c r="R98"/>
  <c i="11" r="T86"/>
  <c r="T85"/>
  <c i="2" r="R112"/>
  <c i="9" r="R82"/>
  <c i="8" r="P82"/>
  <c i="1" r="AU62"/>
  <c i="5" r="T99"/>
  <c r="T98"/>
  <c i="2" r="P521"/>
  <c i="4" r="R89"/>
  <c i="8" r="T82"/>
  <c i="2" r="P112"/>
  <c r="R521"/>
  <c i="7" r="T91"/>
  <c i="9" r="P82"/>
  <c i="1" r="AU63"/>
  <c i="5" r="BK99"/>
  <c r="J99"/>
  <c r="J64"/>
  <c i="11" r="BK86"/>
  <c r="BK85"/>
  <c r="J85"/>
  <c r="J59"/>
  <c i="1" r="AG64"/>
  <c i="9" r="BK82"/>
  <c r="J82"/>
  <c r="J59"/>
  <c i="8" r="J83"/>
  <c r="J60"/>
  <c i="1" r="AG61"/>
  <c i="7" r="J59"/>
  <c r="J92"/>
  <c r="J60"/>
  <c i="6" r="BK85"/>
  <c r="J85"/>
  <c r="J59"/>
  <c i="4" r="BK89"/>
  <c r="J89"/>
  <c r="J63"/>
  <c i="1" r="AG57"/>
  <c i="2" r="BK111"/>
  <c r="J111"/>
  <c i="3" r="F35"/>
  <c i="1" r="AZ57"/>
  <c i="2" r="J35"/>
  <c i="1" r="AV56"/>
  <c r="AT56"/>
  <c r="BC55"/>
  <c r="AY55"/>
  <c i="6" r="J33"/>
  <c i="1" r="AV60"/>
  <c r="AT60"/>
  <c i="9" r="J33"/>
  <c i="1" r="AV63"/>
  <c r="AT63"/>
  <c i="7" r="J33"/>
  <c i="1" r="AV61"/>
  <c r="AT61"/>
  <c r="AN61"/>
  <c i="11" r="F33"/>
  <c i="1" r="AZ65"/>
  <c i="3" r="J35"/>
  <c i="1" r="AV57"/>
  <c r="AT57"/>
  <c r="AN57"/>
  <c i="8" r="F33"/>
  <c i="1" r="AZ62"/>
  <c i="5" r="J35"/>
  <c i="1" r="AV59"/>
  <c r="AT59"/>
  <c i="6" r="F33"/>
  <c i="1" r="AZ60"/>
  <c i="2" r="F35"/>
  <c i="1" r="AZ56"/>
  <c r="BD55"/>
  <c i="11" r="J33"/>
  <c i="1" r="AV65"/>
  <c r="AT65"/>
  <c i="8" r="J30"/>
  <c i="1" r="AG62"/>
  <c i="9" r="F33"/>
  <c i="1" r="AZ63"/>
  <c i="4" r="F35"/>
  <c i="1" r="AZ58"/>
  <c i="8" r="J33"/>
  <c i="1" r="AV62"/>
  <c r="AT62"/>
  <c r="BA55"/>
  <c i="5" r="F35"/>
  <c i="1" r="AZ59"/>
  <c i="10" r="F33"/>
  <c i="1" r="AZ64"/>
  <c i="4" r="J35"/>
  <c i="1" r="AV58"/>
  <c r="AT58"/>
  <c i="7" r="F33"/>
  <c i="1" r="AZ61"/>
  <c i="10" r="J33"/>
  <c i="1" r="AV64"/>
  <c r="AT64"/>
  <c r="AN64"/>
  <c r="BB55"/>
  <c r="AX55"/>
  <c i="2" r="J32"/>
  <c i="1" r="AG56"/>
  <c i="2" l="1" r="R111"/>
  <c r="P111"/>
  <c i="1" r="AU56"/>
  <c i="2" r="T111"/>
  <c i="11" r="J86"/>
  <c r="J60"/>
  <c i="5" r="BK98"/>
  <c r="J98"/>
  <c r="J63"/>
  <c i="10" r="J39"/>
  <c i="1" r="AN62"/>
  <c i="8" r="J39"/>
  <c i="7" r="J39"/>
  <c i="1" r="AN56"/>
  <c i="2" r="J63"/>
  <c i="3" r="J41"/>
  <c i="2" r="J41"/>
  <c i="1" r="BD54"/>
  <c r="W33"/>
  <c r="AZ55"/>
  <c r="AV55"/>
  <c r="BB54"/>
  <c r="W31"/>
  <c r="BA54"/>
  <c r="AW54"/>
  <c r="AK30"/>
  <c r="AU55"/>
  <c r="AU54"/>
  <c i="9" r="J30"/>
  <c i="1" r="AG63"/>
  <c r="AN63"/>
  <c r="BC54"/>
  <c r="AY54"/>
  <c r="AW55"/>
  <c i="6" r="J30"/>
  <c i="1" r="AG60"/>
  <c r="AN60"/>
  <c i="4" r="J32"/>
  <c i="1" r="AG58"/>
  <c i="11" r="J30"/>
  <c i="1" r="AG65"/>
  <c i="11" l="1" r="J39"/>
  <c i="9" r="J39"/>
  <c i="6" r="J39"/>
  <c i="4" r="J41"/>
  <c i="1" r="AN58"/>
  <c r="AN65"/>
  <c r="W30"/>
  <c i="5" r="J32"/>
  <c i="1" r="AG59"/>
  <c r="AN59"/>
  <c r="AZ54"/>
  <c r="W29"/>
  <c r="AT55"/>
  <c r="AX54"/>
  <c r="W32"/>
  <c i="5" l="1" r="J41"/>
  <c i="1" r="AG55"/>
  <c r="AG54"/>
  <c r="AK26"/>
  <c r="AV54"/>
  <c r="AK29"/>
  <c r="AK35"/>
  <c l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<sst xmlns="http://schemas.openxmlformats.org/spreadsheetml/2006/main">
  <si>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</si>
  <si>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</si>
  <si>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</si>
  <si>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</si>
  <si>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</si>
  <si>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{abdeef8c-f4ed-4611-b5c3-9449d76249bd}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</si>
  <si>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</si>
  <si>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</si>
  <si>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</si>
  <si>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</si>
  <si>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</si>
  <si>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</si>
  <si>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</si>
  <si>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</si>
  <si>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PA635230004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</si>
  <si>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</si>
  <si>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</si>
  <si>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SPS v obvodu OŘ OVA 2024–Střítež u Českého Těšína ON–optimalizace budovy zastávky</t>
  </si>
  <si>
    <t>KSO:</t>
  </si>
  <si>
    <t/>
  </si>
  <si>
    <t>CC-CZ:</t>
  </si>
  <si>
    <t>Místo:</t>
  </si>
  <si>
    <t>Střítež u českého Těšína</t>
  </si>
  <si>
    <t>Datum:</t>
  </si>
  <si>
    <t>20. 6. 2024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</si>
  <si>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</si>
  <si>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</si>
  <si>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</si>
  <si>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</si>
  <si>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</si>
  <si>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</si>
  <si>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</si>
  <si>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STAV MORAVIA spol. s 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</si>
  <si>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</si>
  <si>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</si>
  <si>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</si>
  <si>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</si>
  <si>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</si>
  <si>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</si>
  <si>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</si>
  <si>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</si>
  <si>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</si>
  <si>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</si>
  <si>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</si>
  <si>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</si>
  <si>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</si>
  <si>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</si>
  <si>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</si>
  <si>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</si>
  <si>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</si>
  <si>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</si>
  <si>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</si>
  <si>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</si>
  <si>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</si>
  <si>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</si>
  <si>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</si>
  <si>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</si>
  <si>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</si>
  <si>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</si>
  <si>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</si>
  <si>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</si>
  <si>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</si>
  <si>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</si>
  <si>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</si>
  <si>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</si>
  <si>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</si>
  <si>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</si>
  <si>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</si>
  <si>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</si>
  <si>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</si>
  <si>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</si>
  <si>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</si>
  <si>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</si>
  <si>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</si>
  <si>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</si>
  <si>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</si>
  <si>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Budova zastávky</t>
  </si>
  <si>
    <t>STA</t>
  </si>
  <si>
    <t>1</t>
  </si>
  <si>
    <t>{4ac363b7-8c10-4536-9848-4d092b9466e9}</t>
  </si>
  <si>
    <t>2</t>
  </si>
  <si>
    <t>/</t>
  </si>
  <si>
    <t>Soupis</t>
  </si>
  <si>
    <t>{5cdacab7-83fe-40a5-bd37-48e9b8e728cf}</t>
  </si>
  <si>
    <t>900</t>
  </si>
  <si>
    <t>ORIENTAČNÍ SYSTÉM</t>
  </si>
  <si>
    <t>{2be1bbac-e0f3-452b-bef3-3dac63106ebf}</t>
  </si>
  <si>
    <t>950</t>
  </si>
  <si>
    <t>MOBILIÁŘ</t>
  </si>
  <si>
    <t>{6065330f-276e-469e-b0f9-46cdf6ce6bdc}</t>
  </si>
  <si>
    <t>D.2.2.4</t>
  </si>
  <si>
    <t>Elektroinstalace</t>
  </si>
  <si>
    <t>{54fc2c9c-2b70-4a40-a75f-8aa93add6a69}</t>
  </si>
  <si>
    <t>SO 02</t>
  </si>
  <si>
    <t>Demolice dřevěného přístřešku</t>
  </si>
  <si>
    <t>{254bf793-d5f0-46dc-bf30-fab589ef5df1}</t>
  </si>
  <si>
    <t>SO 05</t>
  </si>
  <si>
    <t>Dešťová kanalizace</t>
  </si>
  <si>
    <t>{68da01cb-bc96-492f-b313-7df117af4261}</t>
  </si>
  <si>
    <t>SO 06</t>
  </si>
  <si>
    <t>Zrušení přípojky vodovodu</t>
  </si>
  <si>
    <t>{de1141cf-b2fe-445d-ae22-db8004eb3393}</t>
  </si>
  <si>
    <t>SO 07</t>
  </si>
  <si>
    <t>Zrušení přípojky plynu</t>
  </si>
  <si>
    <t>{20cea62f-249c-4c0b-89a3-1dd54a0ec543}</t>
  </si>
  <si>
    <t>SO 08</t>
  </si>
  <si>
    <t>Příprava pro navazující akci</t>
  </si>
  <si>
    <t>{cd1ece5b-d719-46ac-bc70-bba47ee537b8}</t>
  </si>
  <si>
    <t>VRN</t>
  </si>
  <si>
    <t>Vedlejší rozpočtové náklady</t>
  </si>
  <si>
    <t>{821ea101-fe53-4142-8d4d-df6faf268580}</t>
  </si>
  <si>
    <t>KRYCÍ LIST SOUPISU PRACÍ</t>
  </si>
  <si>
    <t>Objekt:</t>
  </si>
  <si>
    <t>SO 01 - Budova zastávky</t>
  </si>
  <si>
    <t>Soupis: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</si>
  <si>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</si>
  <si>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</si>
  <si>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</si>
  <si>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</si>
  <si>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</si>
  <si>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</si>
  <si>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</si>
  <si>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</si>
  <si>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</si>
  <si>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</si>
  <si>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</si>
  <si>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</si>
  <si>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</si>
  <si>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</si>
  <si>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</si>
  <si>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</si>
  <si>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</si>
  <si>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</si>
  <si>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</si>
  <si>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</si>
  <si>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</si>
  <si>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</si>
  <si>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</si>
  <si>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</si>
  <si>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</si>
  <si>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</si>
  <si>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</si>
  <si>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</si>
  <si>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</si>
  <si>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</si>
  <si>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</si>
  <si>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</si>
  <si>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</si>
  <si>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</si>
  <si>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</si>
  <si>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</si>
  <si>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</si>
  <si>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</si>
  <si>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</si>
  <si>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</si>
  <si>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</si>
  <si>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</si>
  <si>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</si>
  <si>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</si>
  <si>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</si>
  <si>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</si>
  <si>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</si>
  <si>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</si>
  <si>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</si>
  <si>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112201113</t>
  </si>
  <si>
    <t>Odstranění pařezů D přes 0,3 do 0,4 m v rovině a svahu do 1:5 s odklizením do 20 m a zasypáním jámy</t>
  </si>
  <si>
    <t>kus</t>
  </si>
  <si>
    <t>CS ÚRS 2024 01</t>
  </si>
  <si>
    <t>4</t>
  </si>
  <si>
    <t>PP</t>
  </si>
  <si>
    <t>Odstranění pařezu v rovině nebo na svahu do 1:5 o průměru pařezu na řezné ploše přes 300 do 400 mm</t>
  </si>
  <si>
    <t>Online PSC</t>
  </si>
  <si>
    <t>https://podminky.urs.cz/item/CS_URS_2024_01/112201113</t>
  </si>
  <si>
    <t>113107112</t>
  </si>
  <si>
    <t>Odstranění podkladu z kameniva těženého tl přes 100 do 200 mm ručně</t>
  </si>
  <si>
    <t>m2</t>
  </si>
  <si>
    <t>Odstranění podkladů nebo krytů ručně s přemístěním hmot na skládku na vzdálenost do 3 m nebo s naložením na dopravní prostředek z kameniva těženého, o tl. vrstvy přes 100 do 200 mm</t>
  </si>
  <si>
    <t>https://podminky.urs.cz/item/CS_URS_2024_01/113107112</t>
  </si>
  <si>
    <t>3</t>
  </si>
  <si>
    <t>113107337</t>
  </si>
  <si>
    <t>Odstranění podkladu z betonu vyztuženého sítěmi tl přes 150 do 300 mm strojně pl do 50 m2</t>
  </si>
  <si>
    <t>6</t>
  </si>
  <si>
    <t>Odstranění podkladů nebo krytů strojně plochy jednotlivě do 50 m2 s přemístěním hmot na skládku na vzdálenost do 3 m nebo s naložením na dopravní prostředek z betonu vyztuženého sítěmi, o tl. vrstvy přes 150 do 300 mm</t>
  </si>
  <si>
    <t>https://podminky.urs.cz/item/CS_URS_2024_01/113107337</t>
  </si>
  <si>
    <t>121112003</t>
  </si>
  <si>
    <t>Sejmutí ornice tl vrstvy do 200 mm ručně</t>
  </si>
  <si>
    <t>8</t>
  </si>
  <si>
    <t>Sejmutí ornice ručně při souvislé ploše, tl. vrstvy do 200 mm</t>
  </si>
  <si>
    <t>https://podminky.urs.cz/item/CS_URS_2024_01/121112003</t>
  </si>
  <si>
    <t>5</t>
  </si>
  <si>
    <t>132212131</t>
  </si>
  <si>
    <t>Hloubení nezapažených rýh šířky do 800 mm v soudržných horninách třídy těžitelnosti I skupiny 3 ručně</t>
  </si>
  <si>
    <t>m3</t>
  </si>
  <si>
    <t>10</t>
  </si>
  <si>
    <t>Hloubení nezapažených rýh šířky do 800 mm ručně s urovnáním dna do předepsaného profilu a spádu v hornině třídy těžitelnosti I skupiny 3 soudržných</t>
  </si>
  <si>
    <t>https://podminky.urs.cz/item/CS_URS_2024_01/132212131</t>
  </si>
  <si>
    <t>VV</t>
  </si>
  <si>
    <t>"N13" (4,55*2+2,625)*0,35*1</t>
  </si>
  <si>
    <t>Součet</t>
  </si>
  <si>
    <t>132212331</t>
  </si>
  <si>
    <t>Hloubení nezapažených rýh šířky do 2000 mm v soudržných horninách třídy těžitelnosti I skupiny 3 ručně</t>
  </si>
  <si>
    <t>Hloubení nezapažených rýh šířky přes 800 do 2 000 mm ručně s urovnáním dna do předepsaného profilu a spádu v hornině třídy těžitelnosti I skupiny 3 soudržných</t>
  </si>
  <si>
    <t>https://podminky.urs.cz/item/CS_URS_2024_01/132212331</t>
  </si>
  <si>
    <t>1*0,8*(11+8)*2</t>
  </si>
  <si>
    <t>7</t>
  </si>
  <si>
    <t>162211311</t>
  </si>
  <si>
    <t>Vodorovné přemístění výkopku z horniny třídy těžitelnosti I skupiny 1 až 3 stavebním kolečkem do 10 m</t>
  </si>
  <si>
    <t>14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</si>
  <si>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</si>
  <si>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https://podminky.urs.cz/item/CS_URS_2024_01/162211311</t>
  </si>
  <si>
    <t>162211319</t>
  </si>
  <si>
    <t>Příplatek k vodorovnému přemístění výkopku z horniny třídy těžitelnosti I skupiny 1 až 3 stavebním kolečkem za každých dalších 10 m</t>
  </si>
  <si>
    <t>16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</si>
  <si>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</si>
  <si>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https://podminky.urs.cz/item/CS_URS_2024_01/162211319</t>
  </si>
  <si>
    <t>4,104*3 "Přepočtené koeficientem množství</t>
  </si>
  <si>
    <t>9</t>
  </si>
  <si>
    <t>171111103</t>
  </si>
  <si>
    <t>Uložení sypaniny z hornin soudržných do násypů zhutněných ručně</t>
  </si>
  <si>
    <t>18</t>
  </si>
  <si>
    <t>Uložení sypanin do násypů ručně s rozprostřením sypaniny ve vrstvách a s hrubým urovnáním zhutněných z hornin soudržných jakékoliv třídy těžitelnosti</t>
  </si>
  <si>
    <t>https://podminky.urs.cz/item/CS_URS_2024_01/171111103</t>
  </si>
  <si>
    <t>174111101</t>
  </si>
  <si>
    <t>Zásyp jam, šachet rýh nebo kolem objektů sypaninou se zhutněním ručně</t>
  </si>
  <si>
    <t>20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</si>
  <si>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</si>
  <si>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</si>
  <si>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"N02" 30,4</t>
  </si>
  <si>
    <t>11</t>
  </si>
  <si>
    <t>181311103</t>
  </si>
  <si>
    <t>Rozprostření ornice tl vrstvy do 200 mm v rovině nebo ve svahu do 1:5 ručně</t>
  </si>
  <si>
    <t>22</t>
  </si>
  <si>
    <t>Rozprostření a urovnání ornice v rovině nebo ve svahu sklonu do 1:5 ručně při souvislé ploše, tl. vrstvy do 200 mm</t>
  </si>
  <si>
    <t>https://podminky.urs.cz/item/CS_URS_2024_01/181311103</t>
  </si>
  <si>
    <t>0,75*11,35</t>
  </si>
  <si>
    <t>181411141</t>
  </si>
  <si>
    <t>Založení parterového trávníku výsevem pl do 1000 m2 v rovině a ve svahu do 1:5</t>
  </si>
  <si>
    <t>24</t>
  </si>
  <si>
    <t>Založení trávníku na půdě předem připravené plochy do 1000 m2 výsevem včetně utažení parterového v rovině nebo na svahu do 1:5</t>
  </si>
  <si>
    <t>https://podminky.urs.cz/item/CS_URS_2024_01/181411141</t>
  </si>
  <si>
    <t>13</t>
  </si>
  <si>
    <t>M</t>
  </si>
  <si>
    <t>00572470</t>
  </si>
  <si>
    <t>osivo směs travní univerzál</t>
  </si>
  <si>
    <t>kg</t>
  </si>
  <si>
    <t>26</t>
  </si>
  <si>
    <t>8,513*0,025 "Přepočtené koeficientem množství</t>
  </si>
  <si>
    <t>Zakládání</t>
  </si>
  <si>
    <t>274313711</t>
  </si>
  <si>
    <t>Základové pásy z betonu tř. C 20/25</t>
  </si>
  <si>
    <t>28</t>
  </si>
  <si>
    <t>Základy z betonu prostého pasy betonu kamenem neprokládaného tř. C 20/25</t>
  </si>
  <si>
    <t>https://podminky.urs.cz/item/CS_URS_2024_01/274313711</t>
  </si>
  <si>
    <t>15</t>
  </si>
  <si>
    <t>274351121</t>
  </si>
  <si>
    <t>Zřízení bednění základových pasů rovného</t>
  </si>
  <si>
    <t>30</t>
  </si>
  <si>
    <t>Bednění základů pasů rovné zřízení</t>
  </si>
  <si>
    <t>https://podminky.urs.cz/item/CS_URS_2024_01/274351121</t>
  </si>
  <si>
    <t>"N13" (4,55*2+2,625)*0,25*2</t>
  </si>
  <si>
    <t>274351122</t>
  </si>
  <si>
    <t>Odstranění bednění základových pasů rovného</t>
  </si>
  <si>
    <t>32</t>
  </si>
  <si>
    <t>Bednění základů pasů rovné odstranění</t>
  </si>
  <si>
    <t>https://podminky.urs.cz/item/CS_URS_2024_01/274351122</t>
  </si>
  <si>
    <t>Svislé a kompletní konstrukce</t>
  </si>
  <si>
    <t>17</t>
  </si>
  <si>
    <t>311232014R1</t>
  </si>
  <si>
    <t>Zdivo z cihel pálených nosné z cihel lícových včetně spárování pevnosti P 60, na maltu MVC dl. 290 mm (český formát 290x140x65 mm) plných - použijí se původní vybourané cihly, cena vč. jejich očištění</t>
  </si>
  <si>
    <t>34</t>
  </si>
  <si>
    <t>(3*1,055+1*0,925)*0,3</t>
  </si>
  <si>
    <t>317944323</t>
  </si>
  <si>
    <t>Válcované nosníky č.14 až 22 dodatečně osazované do připravených otvorů</t>
  </si>
  <si>
    <t>t</t>
  </si>
  <si>
    <t>36</t>
  </si>
  <si>
    <t>Válcované nosníky dodatečně osazované do připravených otvorů bez zazdění hlav č. 14 až 22</t>
  </si>
  <si>
    <t>https://podminky.urs.cz/item/CS_URS_2024_01/317944323</t>
  </si>
  <si>
    <t>15,8*2*3,45*0,001*1,1</t>
  </si>
  <si>
    <t>19</t>
  </si>
  <si>
    <t>319202212</t>
  </si>
  <si>
    <t>Dodatečná izolace zdiva tl přes 150 do 300 mm beztlakou injektáží silikonovou mikroemulzí</t>
  </si>
  <si>
    <t>m</t>
  </si>
  <si>
    <t>38</t>
  </si>
  <si>
    <t>Dodatečná izolace zdiva injektáží beztlakovou infuzí silikonovou mikroemulzí, tloušťka zdiva přes 150 do 300 mm</t>
  </si>
  <si>
    <t>https://podminky.urs.cz/item/CS_URS_2024_01/319202212</t>
  </si>
  <si>
    <t>"N08" 6,85+4,7</t>
  </si>
  <si>
    <t>342241112</t>
  </si>
  <si>
    <t>Příčky z cihel plných lícových P 60 dl 290 mm pevnosti na MVC včetně spárování tl 140 mm</t>
  </si>
  <si>
    <t>40</t>
  </si>
  <si>
    <t>Příčky nebo přizdívky jednoduché z cihel nebo příčkovek pálených na maltu MVC nebo MC lícových, včetně spárování dl. 290 mm (český formát 290x140x65 mm) plných, tl. 140 mm</t>
  </si>
  <si>
    <t>https://podminky.urs.cz/item/CS_URS_2024_01/342241112</t>
  </si>
  <si>
    <t>"do hrázdění" 34,4</t>
  </si>
  <si>
    <t>"vnitřní" 3,2*(4,55*2+2,725)</t>
  </si>
  <si>
    <t>342241191</t>
  </si>
  <si>
    <t>Příplatek k příčkám z cihel za vyzdívání do dřevěné kostry</t>
  </si>
  <si>
    <t>42</t>
  </si>
  <si>
    <t>Příčky nebo přizdívky jednoduché z cihel nebo příčkovek pálených na maltu MVC nebo MC Příplatek k cenám za vyzdívání stěn nebo příček hrázděných do dřevěné kostry</t>
  </si>
  <si>
    <t>https://podminky.urs.cz/item/CS_URS_2024_01/342241191</t>
  </si>
  <si>
    <t>3,2*(9,55+1,2)</t>
  </si>
  <si>
    <t>342291121R1</t>
  </si>
  <si>
    <t>Ukotvení příček a dozdívek plochými kotvami, do konstrukce cihelné</t>
  </si>
  <si>
    <t>44</t>
  </si>
  <si>
    <t>3,2*4</t>
  </si>
  <si>
    <t>Vodorovné konstrukce</t>
  </si>
  <si>
    <t>23</t>
  </si>
  <si>
    <t>417321515</t>
  </si>
  <si>
    <t>Ztužující pásy a věnce ze ŽB tř. C 25/30</t>
  </si>
  <si>
    <t>46</t>
  </si>
  <si>
    <t>Ztužující pásy a věnce z betonu železového (bez výztuže) tř. C 25/30</t>
  </si>
  <si>
    <t>https://podminky.urs.cz/item/CS_URS_2024_01/417321515</t>
  </si>
  <si>
    <t>"N16" 0,3*0,25*(9,85+4,7)</t>
  </si>
  <si>
    <t>417351115</t>
  </si>
  <si>
    <t>Zřízení bednění ztužujících věnců</t>
  </si>
  <si>
    <t>48</t>
  </si>
  <si>
    <t>Bednění bočnic ztužujících pásů a věnců včetně vzpěr zřízení</t>
  </si>
  <si>
    <t>https://podminky.urs.cz/item/CS_URS_2024_01/417351115</t>
  </si>
  <si>
    <t>"N16" 2*0,25*(9,85+4,7)</t>
  </si>
  <si>
    <t>25</t>
  </si>
  <si>
    <t>417351116</t>
  </si>
  <si>
    <t>Odstranění bednění ztužujících věnců</t>
  </si>
  <si>
    <t>50</t>
  </si>
  <si>
    <t>Bednění bočnic ztužujících pásů a věnců včetně vzpěr odstranění</t>
  </si>
  <si>
    <t>https://podminky.urs.cz/item/CS_URS_2024_01/417351116</t>
  </si>
  <si>
    <t>417361821</t>
  </si>
  <si>
    <t>Výztuž ztužujících pásů a věnců betonářskou ocelí 10 505</t>
  </si>
  <si>
    <t>52</t>
  </si>
  <si>
    <t>Výztuž ztužujících pásů a věnců z betonářské oceli 10 505 (R) nebo BSt 500</t>
  </si>
  <si>
    <t>https://podminky.urs.cz/item/CS_URS_2024_01/417361821</t>
  </si>
  <si>
    <t>Komunikace pozemní</t>
  </si>
  <si>
    <t>27</t>
  </si>
  <si>
    <t>561121103</t>
  </si>
  <si>
    <t>Zřízení podkladu nebo ochranné vrstvy vozovky z mechanicky zpevněné zeminy MZ tl 100 mm</t>
  </si>
  <si>
    <t>54</t>
  </si>
  <si>
    <t>Zřízení podkladu nebo ochranné vrstvy vozovky z mechanicky zpevněné zeminy MZ bez přidání pojiva nebo vylepšovacího materiálu, s rozprostřením, vlhčením, promísením a zhutněním, tloušťka po zhutnění 100 mm</t>
  </si>
  <si>
    <t>https://podminky.urs.cz/item/CS_URS_2024_01/561121103</t>
  </si>
  <si>
    <t>2,12*2,93</t>
  </si>
  <si>
    <t>58337302</t>
  </si>
  <si>
    <t>štěrkopísek frakce 0/16</t>
  </si>
  <si>
    <t>56</t>
  </si>
  <si>
    <t>6,212*0,18 "Přepočtené koeficientem množství</t>
  </si>
  <si>
    <t>29</t>
  </si>
  <si>
    <t>564261011</t>
  </si>
  <si>
    <t>Podklad nebo podsyp ze štěrkopísku ŠP plochy do 100 m2 tl 200 mm</t>
  </si>
  <si>
    <t>58</t>
  </si>
  <si>
    <t>Podklad nebo podsyp ze štěrkopísku ŠP s rozprostřením, vlhčením a zhutněním plochy jednotlivě do 100 m2, po zhutnění tl. 200 mm</t>
  </si>
  <si>
    <t>https://podminky.urs.cz/item/CS_URS_2024_01/564261011</t>
  </si>
  <si>
    <t>"N04" 9,67+3,27</t>
  </si>
  <si>
    <t>564760101R1</t>
  </si>
  <si>
    <t>Podklad nebo kryt z kameniva hrubého drceného vel. 8-32 mm s rozprostřením a zhutněním plochy jednotlivě do 100 m2, po zhutnění tl. 200 mm</t>
  </si>
  <si>
    <t>60</t>
  </si>
  <si>
    <t>"N01" 28,74</t>
  </si>
  <si>
    <t>"přístupový chodník" 32</t>
  </si>
  <si>
    <t>31</t>
  </si>
  <si>
    <t>596211110</t>
  </si>
  <si>
    <t>Kladení zámkové dlažby komunikací pro pěší ručně tl 60 mm skupiny A pl do 50 m2</t>
  </si>
  <si>
    <t>62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</si>
  <si>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</si>
  <si>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https://podminky.urs.cz/item/CS_URS_2024_01/596211110</t>
  </si>
  <si>
    <t>59245018</t>
  </si>
  <si>
    <t>dlažba skladebná betonová 200x100mm tl 60mm přírodní</t>
  </si>
  <si>
    <t>64</t>
  </si>
  <si>
    <t>60,74*1,03 "Přepočtené koeficientem množství</t>
  </si>
  <si>
    <t>Úpravy povrchů, podlahy a osazování výplní</t>
  </si>
  <si>
    <t>33</t>
  </si>
  <si>
    <t>612131101</t>
  </si>
  <si>
    <t>Cementový postřik vnitřních stěn nanášený celoplošně ručně</t>
  </si>
  <si>
    <t>66</t>
  </si>
  <si>
    <t>Podkladní a spojovací vrstva vnitřních omítaných ploch cementový postřik nanášený ručně celoplošně stěn</t>
  </si>
  <si>
    <t>https://podminky.urs.cz/item/CS_URS_2024_01/612131101</t>
  </si>
  <si>
    <t>"N17"</t>
  </si>
  <si>
    <t>(4,55+2,125+2,725+1,2)*2*3,1</t>
  </si>
  <si>
    <t>-(2,525+1,6+2,6)</t>
  </si>
  <si>
    <t>Mezisoučet</t>
  </si>
  <si>
    <t>"přídavek na ostění apod." 58,995*0,05</t>
  </si>
  <si>
    <t>612321121</t>
  </si>
  <si>
    <t>Vápenocementová omítka hladká jednovrstvá vnitřních stěn nanášená ručně</t>
  </si>
  <si>
    <t>68</t>
  </si>
  <si>
    <t>Omítka vápenocementová vnitřních ploch nanášená ručně jednovrstvá, tloušťky do 10 mm hladká svislých konstrukcí stěn</t>
  </si>
  <si>
    <t>https://podminky.urs.cz/item/CS_URS_2024_01/612321121</t>
  </si>
  <si>
    <t>35</t>
  </si>
  <si>
    <t>612321131</t>
  </si>
  <si>
    <t>Vápenocementový štuk vnitřních stěn tloušťky do 3 mm</t>
  </si>
  <si>
    <t>70</t>
  </si>
  <si>
    <t>Vápenocementový štuk vnitřních ploch tloušťky do 3 mm svislých konstrukcí stěn</t>
  </si>
  <si>
    <t>https://podminky.urs.cz/item/CS_URS_2024_01/612321131</t>
  </si>
  <si>
    <t>61,945*2 "Přepočtené koeficientem množství</t>
  </si>
  <si>
    <t>612321191</t>
  </si>
  <si>
    <t>Příplatek k vápenocementové omítce vnitřních stěn za každých dalších 5 mm tloušťky ručně</t>
  </si>
  <si>
    <t>72</t>
  </si>
  <si>
    <t>Omítka vápenocementová vnitřních ploch nanášená ručně Příplatek k cenám za každých dalších i započatých 5 mm tloušťky omítky přes 10 mm stěn</t>
  </si>
  <si>
    <t>https://podminky.urs.cz/item/CS_URS_2024_01/612321191</t>
  </si>
  <si>
    <t>37</t>
  </si>
  <si>
    <t>612631001</t>
  </si>
  <si>
    <t>Spárování spárovací maltou vnitřních pohledových ploch stěn z cihel</t>
  </si>
  <si>
    <t>74</t>
  </si>
  <si>
    <t>Spárování vnitřních ploch pohledového zdiva z cihel, spárovací maltou stěn</t>
  </si>
  <si>
    <t>https://podminky.urs.cz/item/CS_URS_2024_01/612631001</t>
  </si>
  <si>
    <t>"N10" ((9,85+4,7)*2*3,405-3*2,6*2-2,525*2-1,6*2-2,6*2)/2</t>
  </si>
  <si>
    <t>"vnitřní" 3,2*(4,55*2+2,725)*2</t>
  </si>
  <si>
    <t>619325131R1</t>
  </si>
  <si>
    <t>Vytažení fabionů, hran a koutů při opravách vápenocementových omítek (s dodáním sanační malty) jakékoliv délky</t>
  </si>
  <si>
    <t>76</t>
  </si>
  <si>
    <t>"fabion ze sanační malty d=40mm</t>
  </si>
  <si>
    <t>(2,725+1,2+4,55+2,125)*2</t>
  </si>
  <si>
    <t>39</t>
  </si>
  <si>
    <t>622131151</t>
  </si>
  <si>
    <t>Sanační postřik vnějších stěn nanášený celoplošně ručně</t>
  </si>
  <si>
    <t>78</t>
  </si>
  <si>
    <t>Sanační postřik vnějších ploch nanášený ručně celoplošně stěn</t>
  </si>
  <si>
    <t>https://podminky.urs.cz/item/CS_URS_2024_01/622131151</t>
  </si>
  <si>
    <t>(10+5)*2*0,35</t>
  </si>
  <si>
    <t>622151021</t>
  </si>
  <si>
    <t>Penetrační akrylátový nátěr vnějších mozaikových tenkovrstvých omítek stěn</t>
  </si>
  <si>
    <t>80</t>
  </si>
  <si>
    <t>Penetrační nátěr vnějších pastovitých tenkovrstvých omítek mozaikových akrylátový stěn</t>
  </si>
  <si>
    <t>https://podminky.urs.cz/item/CS_URS_2024_01/622151021</t>
  </si>
  <si>
    <t>(10+5)*2*0,3</t>
  </si>
  <si>
    <t>41</t>
  </si>
  <si>
    <t>622324411</t>
  </si>
  <si>
    <t>Sanační podkladní omítka vnějších stěn nanášená ručně</t>
  </si>
  <si>
    <t>82</t>
  </si>
  <si>
    <t>Omítka sanační vnějších ploch podkladní (vyrovnávací) tloušťky do 15 mm nanášená ručně stěn</t>
  </si>
  <si>
    <t>https://podminky.urs.cz/item/CS_URS_2024_01/622324411</t>
  </si>
  <si>
    <t>622511122</t>
  </si>
  <si>
    <t>Tenkovrstvá akrylátová mozaiková hrubozrnná omítka vnějších stěn</t>
  </si>
  <si>
    <t>84</t>
  </si>
  <si>
    <t>Omítka tenkovrstvá akrylátová vnějších ploch probarvená bez penetrace mozaiková hrubozrnná stěn</t>
  </si>
  <si>
    <t>https://podminky.urs.cz/item/CS_URS_2024_01/622511122</t>
  </si>
  <si>
    <t>43</t>
  </si>
  <si>
    <t>622631001</t>
  </si>
  <si>
    <t>Spárování spárovací maltou vnějších pohledových ploch stěn z cihel</t>
  </si>
  <si>
    <t>86</t>
  </si>
  <si>
    <t>Spárování vnějších ploch pohledového zdiva z cihel, spárovací maltou stěn</t>
  </si>
  <si>
    <t>https://podminky.urs.cz/item/CS_URS_2024_01/622631001</t>
  </si>
  <si>
    <t>629345131R1</t>
  </si>
  <si>
    <t>Náběh při opravách fasádních omítek (s dodáním sanační malty) jakékoliv délky</t>
  </si>
  <si>
    <t>88</t>
  </si>
  <si>
    <t>(9,7+1,35)</t>
  </si>
  <si>
    <t>45</t>
  </si>
  <si>
    <t>631311125</t>
  </si>
  <si>
    <t>Mazanina tl přes 80 do 120 mm z betonu prostého bez zvýšených nároků na prostředí tř. C 20/25</t>
  </si>
  <si>
    <t>90</t>
  </si>
  <si>
    <t>Mazanina z betonu prostého bez zvýšených nároků na prostředí tl. přes 80 do 120 mm tř. C 20/25</t>
  </si>
  <si>
    <t>https://podminky.urs.cz/item/CS_URS_2024_01/631311125</t>
  </si>
  <si>
    <t>"N04" (9,67+3,27)*0,1</t>
  </si>
  <si>
    <t>631319173</t>
  </si>
  <si>
    <t>Příplatek k mazanině tl přes 80 do 120 mm za stržení povrchu spodní vrstvy před vložením výztuže</t>
  </si>
  <si>
    <t>92</t>
  </si>
  <si>
    <t>Příplatek k cenám mazanin za stržení povrchu spodní vrstvy mazaniny latí před vložením výztuže nebo pletiva pro tl. obou vrstev mazaniny přes 80 do 120 mm</t>
  </si>
  <si>
    <t>https://podminky.urs.cz/item/CS_URS_2024_01/631319173</t>
  </si>
  <si>
    <t>47</t>
  </si>
  <si>
    <t>631362021</t>
  </si>
  <si>
    <t>Výztuž mazanin svařovanými sítěmi Kari</t>
  </si>
  <si>
    <t>94</t>
  </si>
  <si>
    <t>Výztuž mazanin ze svařovaných sítí z drátů typu KARI</t>
  </si>
  <si>
    <t>https://podminky.urs.cz/item/CS_URS_2024_01/631362021</t>
  </si>
  <si>
    <t>"N04" (9,67+3,27)*0,00444*1,3</t>
  </si>
  <si>
    <t>632450124</t>
  </si>
  <si>
    <t>Vyrovnávací cementový potěr tl přes 40 do 50 mm ze suchých směsí provedený v pásu</t>
  </si>
  <si>
    <t>96</t>
  </si>
  <si>
    <t>Potěr cementový vyrovnávací ze suchých směsí v pásu o průměrné (střední) tl. přes 40 do 50 mm</t>
  </si>
  <si>
    <t>https://podminky.urs.cz/item/CS_URS_2024_01/632450124</t>
  </si>
  <si>
    <t>(9,7+1,35)*0,3</t>
  </si>
  <si>
    <t>49</t>
  </si>
  <si>
    <t>632451456</t>
  </si>
  <si>
    <t>Potěr pískocementový tl přes 40 do 50 mm tř. C 25 běžný</t>
  </si>
  <si>
    <t>98</t>
  </si>
  <si>
    <t>Potěr pískocementový běžný tl. přes 40 do 50 mm tř. C 25</t>
  </si>
  <si>
    <t>https://podminky.urs.cz/item/CS_URS_2024_01/632451456</t>
  </si>
  <si>
    <t>"N04" (9,67+3,27)</t>
  </si>
  <si>
    <t>632451491</t>
  </si>
  <si>
    <t>Příplatek k potěrům za přehlazení povrchu</t>
  </si>
  <si>
    <t>100</t>
  </si>
  <si>
    <t>Potěr pískocementový běžný Příplatek k cenám za úpravu povrchu přehlazením</t>
  </si>
  <si>
    <t>https://podminky.urs.cz/item/CS_URS_2024_01/632451491</t>
  </si>
  <si>
    <t>51</t>
  </si>
  <si>
    <t>632459115R1</t>
  </si>
  <si>
    <t>Příplatky k cenám potěrů do tl. 50mm za výztužná vlákna</t>
  </si>
  <si>
    <t>102</t>
  </si>
  <si>
    <t>632481111R1</t>
  </si>
  <si>
    <t>Vložka do cementového potěru nebo mazaniny z KARI sítě</t>
  </si>
  <si>
    <t>104</t>
  </si>
  <si>
    <t>53</t>
  </si>
  <si>
    <t>637111113</t>
  </si>
  <si>
    <t>Okapový chodník ze štěrkopísku tl 200 mm s udusáním</t>
  </si>
  <si>
    <t>106</t>
  </si>
  <si>
    <t>Okapový chodník z kameniva s udusáním a urovnáním povrchu ze štěrkopísku tl. 200 mm</t>
  </si>
  <si>
    <t>https://podminky.urs.cz/item/CS_URS_2024_01/637111113</t>
  </si>
  <si>
    <t>637211131</t>
  </si>
  <si>
    <t>Okapový chodník z betonových dlaždic tl 40 mm do kameniva</t>
  </si>
  <si>
    <t>108</t>
  </si>
  <si>
    <t>Okapový chodník z dlaždic betonových do kameniva s vyplněním spár drobným kamenivem, tl. dlaždic 40 mm</t>
  </si>
  <si>
    <t>https://podminky.urs.cz/item/CS_URS_2024_01/637211131</t>
  </si>
  <si>
    <t>"N02" 10*0,4</t>
  </si>
  <si>
    <t>55</t>
  </si>
  <si>
    <t>637311131</t>
  </si>
  <si>
    <t>Okapový chodník z betonových záhonových obrubníků lože beton</t>
  </si>
  <si>
    <t>110</t>
  </si>
  <si>
    <t>Okapový chodník z obrubníků betonových zahradních, se zalitím spár cementovou maltou do lože z betonu prostého</t>
  </si>
  <si>
    <t>https://podminky.urs.cz/item/CS_URS_2024_01/637311131</t>
  </si>
  <si>
    <t>"N02" 10</t>
  </si>
  <si>
    <t>Ostatní konstrukce a práce, bourání</t>
  </si>
  <si>
    <t>094103000</t>
  </si>
  <si>
    <t>Náklady na plánované vyklizení objektu</t>
  </si>
  <si>
    <t>382</t>
  </si>
  <si>
    <t>https://podminky.urs.cz/item/CS_URS_2024_01/094103000</t>
  </si>
  <si>
    <t>"B01, Náklady na plánované vyklizení objektu, směsný odpad k o objemu cca 3m3, naložení odvoz, uložení na skládce " 3</t>
  </si>
  <si>
    <t>57</t>
  </si>
  <si>
    <t>916231213</t>
  </si>
  <si>
    <t>Osazení chodníkového obrubníku betonového stojatého s boční opěrou do lože z betonu prostého</t>
  </si>
  <si>
    <t>112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</si>
  <si>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</si>
  <si>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</si>
  <si>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59217016</t>
  </si>
  <si>
    <t>obrubník betonový chodníkový 1000x80x250mm</t>
  </si>
  <si>
    <t>114</t>
  </si>
  <si>
    <t>35*1,02 "Přepočtené koeficientem množství</t>
  </si>
  <si>
    <t>59</t>
  </si>
  <si>
    <t>916991121</t>
  </si>
  <si>
    <t>Lože pod obrubníky, krajníky nebo obruby z dlažebních kostek z betonu prostého</t>
  </si>
  <si>
    <t>116</t>
  </si>
  <si>
    <t>https://podminky.urs.cz/item/CS_URS_2024_01/916991121</t>
  </si>
  <si>
    <t>35*0,15*0,2</t>
  </si>
  <si>
    <t>926931202R1</t>
  </si>
  <si>
    <t>Demontáž tabulek osazených na stěně</t>
  </si>
  <si>
    <t>118</t>
  </si>
  <si>
    <t>61</t>
  </si>
  <si>
    <t>941211111</t>
  </si>
  <si>
    <t>Montáž lešení řadového rámového lehkého zatížení do 200 kg/m2 š od 0,6 do 0,9 m v do 10 m</t>
  </si>
  <si>
    <t>120</t>
  </si>
  <si>
    <t>Lešení řadové rámové lehké pracovní s podlahami s provozním zatížením tř. 3 do 200 kg/m2 šířky tř. SW06 od 0,6 do 0,9 m výšky do 10 m montáž</t>
  </si>
  <si>
    <t>https://podminky.urs.cz/item/CS_URS_2024_01/941211111</t>
  </si>
  <si>
    <t>941211211</t>
  </si>
  <si>
    <t>Příplatek k lešení řadovému rámovému lehkému do 200 kg/m2 š od 0,6 do 0,9 m v do 10 m za každý den použití</t>
  </si>
  <si>
    <t>122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</si>
  <si>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</si>
  <si>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https://podminky.urs.cz/item/CS_URS_2024_01/941211211</t>
  </si>
  <si>
    <t>60*10 "Přepočtené koeficientem množství</t>
  </si>
  <si>
    <t>63</t>
  </si>
  <si>
    <t>941211811</t>
  </si>
  <si>
    <t>Demontáž lešení řadového rámového lehkého zatížení do 200 kg/m2 š od 0,6 do 0,9 m v do 10 m</t>
  </si>
  <si>
    <t>124</t>
  </si>
  <si>
    <t>Lešení řadové rámové lehké pracovní s podlahami s provozním zatížením tř. 3 do 200 kg/m2 šířky tř. SW06 od 0,6 do 0,9 m výšky do 10 m demontáž</t>
  </si>
  <si>
    <t>https://podminky.urs.cz/item/CS_URS_2024_01/941211811</t>
  </si>
  <si>
    <t>949101111</t>
  </si>
  <si>
    <t>Lešení pomocné pro objekty pozemních staveb s lešeňovou podlahou v do 1,9 m zatížení do 150 kg/m2</t>
  </si>
  <si>
    <t>126</t>
  </si>
  <si>
    <t>Lešení pomocné pracovní pro objekty pozemních staveb pro zatížení do 150 kg/m2, o výšce lešeňové podlahy do 1,9 m</t>
  </si>
  <si>
    <t>https://podminky.urs.cz/item/CS_URS_2024_01/949101111</t>
  </si>
  <si>
    <t>65</t>
  </si>
  <si>
    <t>952901111</t>
  </si>
  <si>
    <t>Vyčištění budov bytové a občanské výstavby při výšce podlaží do 4 m</t>
  </si>
  <si>
    <t>128</t>
  </si>
  <si>
    <t>Vyčištění budov nebo objektů před předáním do užívání budov bytové nebo občanské výstavby, světlé výšky podlaží do 4 m</t>
  </si>
  <si>
    <t>https://podminky.urs.cz/item/CS_URS_2024_01/952901111</t>
  </si>
  <si>
    <t>10*5</t>
  </si>
  <si>
    <t>953943212</t>
  </si>
  <si>
    <t>Osazování skříně pro hasicí přístroj</t>
  </si>
  <si>
    <t>130</t>
  </si>
  <si>
    <t>Osazování drobných kovových předmětů kotvených do stěny skříně pro hasicí přístroj</t>
  </si>
  <si>
    <t>https://podminky.urs.cz/item/CS_URS_2024_01/953943212</t>
  </si>
  <si>
    <t>67</t>
  </si>
  <si>
    <t>44983131</t>
  </si>
  <si>
    <t>skříňka na RHP</t>
  </si>
  <si>
    <t>132</t>
  </si>
  <si>
    <t>44932114</t>
  </si>
  <si>
    <t>přístroj hasicí ruční práškový PG 6 LE</t>
  </si>
  <si>
    <t>134</t>
  </si>
  <si>
    <t>69</t>
  </si>
  <si>
    <t>961044111</t>
  </si>
  <si>
    <t>Bourání základů z betonu prostého</t>
  </si>
  <si>
    <t>136</t>
  </si>
  <si>
    <t>https://podminky.urs.cz/item/CS_URS_2024_01/961044111</t>
  </si>
  <si>
    <t>"patky přístřešku na kola" 0,4*0,4*0,8*7</t>
  </si>
  <si>
    <t>962031132</t>
  </si>
  <si>
    <t>Bourání příček nebo přizdívek z cihel pálených tl do 100 mm</t>
  </si>
  <si>
    <t>138</t>
  </si>
  <si>
    <t>Bourání příček nebo přizdívek z cihel pálených plných nebo dutých, tl. do 100 mm</t>
  </si>
  <si>
    <t>https://podminky.urs.cz/item/CS_URS_2024_01/962031132</t>
  </si>
  <si>
    <t>0,45*3,48</t>
  </si>
  <si>
    <t>71</t>
  </si>
  <si>
    <t>962031133</t>
  </si>
  <si>
    <t>Bourání příček nebo přizdívek z cihel pálených tl přes 100 do 150 mm</t>
  </si>
  <si>
    <t>140</t>
  </si>
  <si>
    <t>Bourání příček nebo přizdívek z cihel pálených plných nebo dutých, tl. přes 100 do 150 mm</t>
  </si>
  <si>
    <t>https://podminky.urs.cz/item/CS_URS_2024_01/962031133</t>
  </si>
  <si>
    <t>3,48*(4,55*2+0,8+1,7+0,975)-1,28*(1,6+2,17)/2-1,15*(1,68+2,17)/2-1,6</t>
  </si>
  <si>
    <t>965043441</t>
  </si>
  <si>
    <t>Bourání podkladů pod dlažby betonových s potěrem nebo teracem tl do 150 mm pl přes 4 m2</t>
  </si>
  <si>
    <t>142</t>
  </si>
  <si>
    <t>Bourání mazanin betonových s potěrem nebo teracem tl. do 150 mm, plochy přes 4 m2</t>
  </si>
  <si>
    <t>https://podminky.urs.cz/item/CS_URS_2024_01/965043441</t>
  </si>
  <si>
    <t>41,35*0,115</t>
  </si>
  <si>
    <t>73</t>
  </si>
  <si>
    <t>965049112</t>
  </si>
  <si>
    <t>Příplatek k bourání betonových mazanin za bourání mazanin se svařovanou sítí tl přes 100 mm</t>
  </si>
  <si>
    <t>144</t>
  </si>
  <si>
    <t>Bourání mazanin Příplatek k cenám za bourání mazanin betonových se svařovanou sítí, tl. přes 100 mm</t>
  </si>
  <si>
    <t>https://podminky.urs.cz/item/CS_URS_2024_01/965049112</t>
  </si>
  <si>
    <t>965082933</t>
  </si>
  <si>
    <t>Odstranění násypů pod podlahami tl do 200 mm pl přes 2 m2</t>
  </si>
  <si>
    <t>146</t>
  </si>
  <si>
    <t>Odstranění násypu pod podlahami nebo ochranného násypu na střechách tl. do 200 mm, plochy přes 2 m2</t>
  </si>
  <si>
    <t>https://podminky.urs.cz/item/CS_URS_2024_01/965082933</t>
  </si>
  <si>
    <t>41,35*0,2</t>
  </si>
  <si>
    <t>75</t>
  </si>
  <si>
    <t>966032911</t>
  </si>
  <si>
    <t>Odsekání říms podokenních nebo přesokenních předsazených do 80 mm</t>
  </si>
  <si>
    <t>148</t>
  </si>
  <si>
    <t>Odsekání říms podokenních nebo nadokenních předsazených přes líc zdiva do 80 mm</t>
  </si>
  <si>
    <t>https://podminky.urs.cz/item/CS_URS_2024_01/966032911</t>
  </si>
  <si>
    <t>1,2*3</t>
  </si>
  <si>
    <t>968072354</t>
  </si>
  <si>
    <t>Vybourání kovových rámů oken zdvojených včetně křídel pl do 1 m2</t>
  </si>
  <si>
    <t>150</t>
  </si>
  <si>
    <t>Vybourání kovových rámů oken s křídly, dveřních zárubní, vrat, stěn, ostění nebo obkladů okenních rámů s křídly zdvojených, plochy do 1 m2</t>
  </si>
  <si>
    <t>https://podminky.urs.cz/item/CS_URS_2024_01/968072354</t>
  </si>
  <si>
    <t>0,59*0,59</t>
  </si>
  <si>
    <t>77</t>
  </si>
  <si>
    <t>968062355</t>
  </si>
  <si>
    <t>Vybourání dřevěných rámů oken dvojitých včetně křídel pl do 2 m2</t>
  </si>
  <si>
    <t>152</t>
  </si>
  <si>
    <t>Vybourání dřevěných rámů oken s křídly, dveřních zárubní, vrat, stěn, ostění nebo obkladů rámů oken s křídly dvojitých, plochy do 2 m2</t>
  </si>
  <si>
    <t>https://podminky.urs.cz/item/CS_URS_2024_01/968062355</t>
  </si>
  <si>
    <t>1,7*2</t>
  </si>
  <si>
    <t>968072455</t>
  </si>
  <si>
    <t>Vybourání kovových dveřních zárubní pl do 2 m2</t>
  </si>
  <si>
    <t>154</t>
  </si>
  <si>
    <t>Vybourání kovových rámů oken s křídly, dveřních zárubní, vrat, stěn, ostění nebo obkladů dveřních zárubní, plochy do 2 m2</t>
  </si>
  <si>
    <t>https://podminky.urs.cz/item/CS_URS_2024_01/968072455</t>
  </si>
  <si>
    <t>79</t>
  </si>
  <si>
    <t>968072456</t>
  </si>
  <si>
    <t>Vybourání kovových dveřních zárubní pl přes 2 m2</t>
  </si>
  <si>
    <t>156</t>
  </si>
  <si>
    <t>Vybourání kovových rámů oken s křídly, dveřních zárubní, vrat, stěn, ostění nebo obkladů dveřních zárubní, plochy přes 2 m2</t>
  </si>
  <si>
    <t>https://podminky.urs.cz/item/CS_URS_2024_01/968072456</t>
  </si>
  <si>
    <t>1*2,52*2</t>
  </si>
  <si>
    <t>971033541</t>
  </si>
  <si>
    <t>Vybourání otvorů ve zdivu cihelném pl do 1 m2 na MVC nebo MV tl do 300 mm</t>
  </si>
  <si>
    <t>158</t>
  </si>
  <si>
    <t>Vybourání otvorů ve zdivu základovém nebo nadzákladovém z cihel, tvárnic, příčkovek z cihel pálených na maltu vápennou nebo vápenocementovou plochy do 1 m2, tl. do 300 mm</t>
  </si>
  <si>
    <t>https://podminky.urs.cz/item/CS_URS_2024_01/971033541</t>
  </si>
  <si>
    <t>1*0,9*0,3</t>
  </si>
  <si>
    <t>81</t>
  </si>
  <si>
    <t>978013191</t>
  </si>
  <si>
    <t>Otlučení (osekání) vnitřní vápenné nebo vápenocementové omítky stěn v rozsahu přes 50 do 100 %</t>
  </si>
  <si>
    <t>160</t>
  </si>
  <si>
    <t>Otlučení vápenných nebo vápenocementových omítek vnitřních ploch stěn s vyškrabáním spar, s očištěním zdiva, v rozsahu přes 50 do 100 %</t>
  </si>
  <si>
    <t>https://podminky.urs.cz/item/CS_URS_2024_01/978013191</t>
  </si>
  <si>
    <t>3,48*(9,55+4,55-3)-2,525*2-2,6</t>
  </si>
  <si>
    <t>978059541</t>
  </si>
  <si>
    <t>Odsekání a odebrání obkladů stěn z vnitřních obkládaček plochy přes 1 m2</t>
  </si>
  <si>
    <t>162</t>
  </si>
  <si>
    <t>Odsekání obkladů stěn včetně otlučení podkladní omítky až na zdivo z obkládaček vnitřních, z jakýchkoliv materiálů, plochy přes 1 m2</t>
  </si>
  <si>
    <t>https://podminky.urs.cz/item/CS_URS_2024_01/978059541</t>
  </si>
  <si>
    <t>1,8*1,25+0,8*0,9+1,8*1,25</t>
  </si>
  <si>
    <t>83</t>
  </si>
  <si>
    <t>981011112</t>
  </si>
  <si>
    <t>Demolice budov dřevěných ostatních oboustranně obitých případně omítnutých postupným rozebíráním</t>
  </si>
  <si>
    <t>164</t>
  </si>
  <si>
    <t>Demolice budov postupným rozebíráním dřevěných ostatních, oboustranně obitých, případně omítnutých</t>
  </si>
  <si>
    <t>https://podminky.urs.cz/item/CS_URS_2024_01/981011112</t>
  </si>
  <si>
    <t>"demolice střechy - dřevěných konstrukcí, krytiny, štítových stěn a ostatních součástí obestavěného prostoru"</t>
  </si>
  <si>
    <t>0,955*6*11</t>
  </si>
  <si>
    <t>981511111</t>
  </si>
  <si>
    <t>Demolice konstrukcí objektů zděných na MVC postupným rozebíráním</t>
  </si>
  <si>
    <t>166</t>
  </si>
  <si>
    <t>Demolice konstrukcí objektů postupným rozebíráním zdiva na maltu vápennou nebo vápenocementovou z cihel, tvárnic, kamene, zdiva smíšeného nebo hrázděného</t>
  </si>
  <si>
    <t>https://podminky.urs.cz/item/CS_URS_2024_01/981511111</t>
  </si>
  <si>
    <t>((6+9,55)*3,43-0,59*0,59-2)*0,15</t>
  </si>
  <si>
    <t>(3*3,57-1*1,7)*0,3+3,5*0,2*0,3</t>
  </si>
  <si>
    <t>0,45*0,5*5,05</t>
  </si>
  <si>
    <t>85</t>
  </si>
  <si>
    <t>985131111</t>
  </si>
  <si>
    <t>Očištění ploch stěn, rubu kleneb a podlah tlakovou vodou</t>
  </si>
  <si>
    <t>168</t>
  </si>
  <si>
    <t>https://podminky.urs.cz/item/CS_URS_2024_01/985131111</t>
  </si>
  <si>
    <t>"N10" (9,85+4,7)*2*3,405-3*2,6*2-2,525*2-1,6*2-2,6*2</t>
  </si>
  <si>
    <t>985131311</t>
  </si>
  <si>
    <t>Ruční dočištění ploch stěn, rubu kleneb a podlah ocelových kartáči</t>
  </si>
  <si>
    <t>170</t>
  </si>
  <si>
    <t>Očištění ploch stěn, rubu kleneb a podlah ruční dočištění ocelovými kartáči</t>
  </si>
  <si>
    <t>https://podminky.urs.cz/item/CS_URS_2024_01/985131311</t>
  </si>
  <si>
    <t>"N10" ((9,85+4,7)*2*3,405-3*2,6*2-2,525*2-1,6*2-2,6*2)*0,2</t>
  </si>
  <si>
    <t>87</t>
  </si>
  <si>
    <t>985221101</t>
  </si>
  <si>
    <t>Doplnění zdiva cihlami do aktivované malty</t>
  </si>
  <si>
    <t>172</t>
  </si>
  <si>
    <t>Doplnění zdiva ručně do aktivované malty cihlami</t>
  </si>
  <si>
    <t>https://podminky.urs.cz/item/CS_URS_2024_01/985221101</t>
  </si>
  <si>
    <t>"N10" ((9,85+4,7)*3,405-3*2,6-2,525-1,6-2,6)*0,3*0,025</t>
  </si>
  <si>
    <t>59623003</t>
  </si>
  <si>
    <t>cihla lícová plná český formát 290x140x65mm</t>
  </si>
  <si>
    <t>CS ÚRS 2023 02</t>
  </si>
  <si>
    <t>174</t>
  </si>
  <si>
    <t>0,263*320,25 "Přepočtené koeficientem množství</t>
  </si>
  <si>
    <t>89</t>
  </si>
  <si>
    <t>993111111</t>
  </si>
  <si>
    <t>Dovoz a odvoz lešení řadového do 10 km včetně naložení a složení</t>
  </si>
  <si>
    <t>176</t>
  </si>
  <si>
    <t>Dovoz a odvoz lešení včetně naložení a složení řadového, na vzdálenost do 10 km</t>
  </si>
  <si>
    <t>https://podminky.urs.cz/item/CS_URS_2024_01/993111111</t>
  </si>
  <si>
    <t>997</t>
  </si>
  <si>
    <t>Přesun sutě</t>
  </si>
  <si>
    <t>997013111</t>
  </si>
  <si>
    <t>Vnitrostaveništní doprava suti a vybouraných hmot pro budovy v do 6 m</t>
  </si>
  <si>
    <t>178</t>
  </si>
  <si>
    <t>Vnitrostaveništní doprava suti a vybouraných hmot vodorovně do 50 m s naložením základní pro budovy a haly výšky do 6 m</t>
  </si>
  <si>
    <t>https://podminky.urs.cz/item/CS_URS_2024_01/997013111</t>
  </si>
  <si>
    <t>91</t>
  </si>
  <si>
    <t>997013501</t>
  </si>
  <si>
    <t>Odvoz suti a vybouraných hmot na skládku nebo meziskládku do 1 km se složením</t>
  </si>
  <si>
    <t>180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</si>
  <si>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</si>
  <si>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</si>
  <si>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</si>
  <si>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</si>
  <si>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182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</si>
  <si>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</si>
  <si>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</si>
  <si>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97,346*9 "Přepočtené koeficientem množství</t>
  </si>
  <si>
    <t>93</t>
  </si>
  <si>
    <t>997013871</t>
  </si>
  <si>
    <t>Poplatek za uložení stavebního odpadu na recyklační skládce (skládkovné) směsného stavebního a demoličního kód odpadu 17 09 04</t>
  </si>
  <si>
    <t>184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</si>
  <si>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</si>
  <si>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</si>
  <si>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998</t>
  </si>
  <si>
    <t>Přesun hmot</t>
  </si>
  <si>
    <t>998011001</t>
  </si>
  <si>
    <t>Přesun hmot pro budovy zděné v do 6 m</t>
  </si>
  <si>
    <t>186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</si>
  <si>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</si>
  <si>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https://podminky.urs.cz/item/CS_URS_2024_01/998011001</t>
  </si>
  <si>
    <t>PSV</t>
  </si>
  <si>
    <t>Práce a dodávky PSV</t>
  </si>
  <si>
    <t>711</t>
  </si>
  <si>
    <t>Izolace proti vodě, vlhkosti a plynům</t>
  </si>
  <si>
    <t>95</t>
  </si>
  <si>
    <t>711111001</t>
  </si>
  <si>
    <t>Provedení izolace proti zemní vlhkosti vodorovné za studena nátěrem penetračním</t>
  </si>
  <si>
    <t>188</t>
  </si>
  <si>
    <t>Provedení izolace proti zemní vlhkosti natěradly a tmely za studena na ploše vodorovné V nátěrem penetračním</t>
  </si>
  <si>
    <t>https://podminky.urs.cz/item/CS_URS_2024_01/711111001</t>
  </si>
  <si>
    <t>11163150</t>
  </si>
  <si>
    <t>lak penetrační asfaltový</t>
  </si>
  <si>
    <t>190</t>
  </si>
  <si>
    <t>12,94*0,0003 "Přepočtené koeficientem množství</t>
  </si>
  <si>
    <t>97</t>
  </si>
  <si>
    <t>711141559</t>
  </si>
  <si>
    <t>Provedení izolace proti zemní vlhkosti pásy přitavením vodorovné NAIP</t>
  </si>
  <si>
    <t>192</t>
  </si>
  <si>
    <t>Provedení izolace proti zemní vlhkosti pásy přitavením NAIP na ploše vodorovné V</t>
  </si>
  <si>
    <t>https://podminky.urs.cz/item/CS_URS_2024_01/711141559</t>
  </si>
  <si>
    <t>12,94</t>
  </si>
  <si>
    <t>(9,7+1,35)*0,2</t>
  </si>
  <si>
    <t>(4,55*2+2,725)*0,2</t>
  </si>
  <si>
    <t>17,515*2 "Přepočtené koeficientem množství</t>
  </si>
  <si>
    <t>62853004</t>
  </si>
  <si>
    <t>pás asfaltový natavitelný modifikovaný SBS s vložkou ze skleněné tkaniny a spalitelnou PE fólií nebo jemnozrnným minerálním posypem na horním povrchu tl 4,0mm</t>
  </si>
  <si>
    <t>194</t>
  </si>
  <si>
    <t>17,515*1,1655 "Přepočtené koeficientem množství</t>
  </si>
  <si>
    <t>99</t>
  </si>
  <si>
    <t>62855001</t>
  </si>
  <si>
    <t>pás asfaltový natavitelný modifikovaný SBS s vložkou z polyesterové rohože a spalitelnou PE fólií nebo jemnozrnným minerálním posypem na horním povrchu tl 4,0mm</t>
  </si>
  <si>
    <t>196</t>
  </si>
  <si>
    <t>711142559</t>
  </si>
  <si>
    <t>Provedení izolace proti zemní vlhkosti pásy přitavením svislé NAIP</t>
  </si>
  <si>
    <t>198</t>
  </si>
  <si>
    <t>Provedení izolace proti zemní vlhkosti pásy přitavením NAIP na ploše svislé S</t>
  </si>
  <si>
    <t>https://podminky.urs.cz/item/CS_URS_2024_01/711142559</t>
  </si>
  <si>
    <t>"N04" (2,725+1,2+4,55+2,125)*2*0,1</t>
  </si>
  <si>
    <t>"D.1" (9,7+1,35)*0,8</t>
  </si>
  <si>
    <t>101</t>
  </si>
  <si>
    <t>200</t>
  </si>
  <si>
    <t>10,96*1,221 "Přepočtené koeficientem množství</t>
  </si>
  <si>
    <t>711161222</t>
  </si>
  <si>
    <t>Izolace proti zemní vlhkosti nopovou fólií s textilií svislá, nopek v 8,0 mm, tl do 0,6 mm</t>
  </si>
  <si>
    <t>202</t>
  </si>
  <si>
    <t>Izolace proti zemní vlhkosti a beztlakové vodě nopovými fóliemi na ploše svislé S vrstva ochranná, odvětrávací a drenážní s nakašírovanou filtrační textilií výška nopku 8,0 mm, tl. fólie do 0,6 mm</t>
  </si>
  <si>
    <t>https://podminky.urs.cz/item/CS_URS_2024_01/711161222</t>
  </si>
  <si>
    <t>(10+5)*2*0,6</t>
  </si>
  <si>
    <t>103</t>
  </si>
  <si>
    <t>711161383</t>
  </si>
  <si>
    <t>Izolace proti zemní vlhkosti nopovou fólií ukončení horní lištou</t>
  </si>
  <si>
    <t>204</t>
  </si>
  <si>
    <t>Izolace proti zemní vlhkosti a beztlakové vodě nopovými fóliemi ostatní ukončení izolace lištou</t>
  </si>
  <si>
    <t>https://podminky.urs.cz/item/CS_URS_2024_01/711161383</t>
  </si>
  <si>
    <t>(10+5)*2</t>
  </si>
  <si>
    <t>711192202</t>
  </si>
  <si>
    <t>Provedení izolace proti zemní vlhkosti hydroizolační stěrkou svislé na zdivu, 2 vrstvy</t>
  </si>
  <si>
    <t>206</t>
  </si>
  <si>
    <t>Provedení izolace proti zemní vlhkosti hydroizolační stěrkou na ploše svislé S dvouvrstvá na zdivu</t>
  </si>
  <si>
    <t>https://podminky.urs.cz/item/CS_URS_2024_01/711192202</t>
  </si>
  <si>
    <t>"vnitřní" (2,725+1,35+4,55+2,125)*2*0,3</t>
  </si>
  <si>
    <t>"vnější" (10+5)*2*0,6</t>
  </si>
  <si>
    <t>105</t>
  </si>
  <si>
    <t>11163001</t>
  </si>
  <si>
    <t>stěrka hydroizolační asfaltová dvousložková do spodní stavby</t>
  </si>
  <si>
    <t>208</t>
  </si>
  <si>
    <t>24,45*4,45 "Přepočtené koeficientem množství</t>
  </si>
  <si>
    <t>998711101</t>
  </si>
  <si>
    <t>Přesun hmot tonážní pro izolace proti vodě, vlhkosti a plynům v objektech v do 6 m</t>
  </si>
  <si>
    <t>210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</si>
  <si>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</si>
  <si>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https://podminky.urs.cz/item/CS_URS_2024_01/998711101</t>
  </si>
  <si>
    <t>712</t>
  </si>
  <si>
    <t>Povlakové krytiny</t>
  </si>
  <si>
    <t>107</t>
  </si>
  <si>
    <t>712331101</t>
  </si>
  <si>
    <t>Provedení povlakové krytiny střech do 10° podkladní vrstvy pásy na sucho AIP nebo NAIP</t>
  </si>
  <si>
    <t>212</t>
  </si>
  <si>
    <t>Provedení povlakové krytiny střech plochých do 10° pásy na sucho AIP nebo NAIP</t>
  </si>
  <si>
    <t>https://podminky.urs.cz/item/CS_URS_2024_01/712331101</t>
  </si>
  <si>
    <t>"podklad pozednice" 10*0,3</t>
  </si>
  <si>
    <t>214</t>
  </si>
  <si>
    <t>3*1,1655 "Přepočtené koeficientem množství</t>
  </si>
  <si>
    <t>109</t>
  </si>
  <si>
    <t>998712101</t>
  </si>
  <si>
    <t>Přesun hmot tonážní pro krytiny povlakové v objektech v do 6 m</t>
  </si>
  <si>
    <t>216</t>
  </si>
  <si>
    <t>Přesun hmot pro povlakové krytiny stanovený z hmotnosti přesunovaného materiálu vodorovná dopravní vzdálenost do 50 m základní v objektech výšky do 6 m</t>
  </si>
  <si>
    <t>https://podminky.urs.cz/item/CS_URS_2024_01/998712101</t>
  </si>
  <si>
    <t>721</t>
  </si>
  <si>
    <t>Zdravotechnika - vnitřní kanalizace</t>
  </si>
  <si>
    <t>721249115</t>
  </si>
  <si>
    <t>Montáž lapače střešních splavenin z PP DN 110 ostatní typ</t>
  </si>
  <si>
    <t>218</t>
  </si>
  <si>
    <t>Lapače střešních splavenin montáž lapačů střešních splavenin ostatních typů polypropylenových DN 110</t>
  </si>
  <si>
    <t>https://podminky.urs.cz/item/CS_URS_2024_01/721249115</t>
  </si>
  <si>
    <t>"K03" 2</t>
  </si>
  <si>
    <t>111</t>
  </si>
  <si>
    <t>28341110</t>
  </si>
  <si>
    <t>lapače střešních splavenin okapová vpusť s klapkou+inspekční poklop z PP</t>
  </si>
  <si>
    <t>220</t>
  </si>
  <si>
    <t>998721101</t>
  </si>
  <si>
    <t>Přesun hmot tonážní pro vnitřní kanalizaci v objektech v do 6 m</t>
  </si>
  <si>
    <t>222</t>
  </si>
  <si>
    <t>Přesun hmot pro vnitřní kanalizaci stanovený z hmotnosti přesunovaného materiálu vodorovná dopravní vzdálenost do 50 m základní v objektech výšky do 6 m</t>
  </si>
  <si>
    <t>https://podminky.urs.cz/item/CS_URS_2024_01/998721101</t>
  </si>
  <si>
    <t>725</t>
  </si>
  <si>
    <t>Zdravotechnika - zařizovací předměty</t>
  </si>
  <si>
    <t>113</t>
  </si>
  <si>
    <t>725210821</t>
  </si>
  <si>
    <t>Demontáž umyvadel bez výtokových armatur</t>
  </si>
  <si>
    <t>soubor</t>
  </si>
  <si>
    <t>224</t>
  </si>
  <si>
    <t>Demontáž umyvadel bez výtokových armatur umyvadel</t>
  </si>
  <si>
    <t>https://podminky.urs.cz/item/CS_URS_2024_01/725210821</t>
  </si>
  <si>
    <t>741</t>
  </si>
  <si>
    <t>Elektroinstalace - silnoproud</t>
  </si>
  <si>
    <t>220450009</t>
  </si>
  <si>
    <t>Osazení datového racku 600x600mm, výšky 42U do místnosti 1.04</t>
  </si>
  <si>
    <t>226</t>
  </si>
  <si>
    <t>115</t>
  </si>
  <si>
    <t>741854991</t>
  </si>
  <si>
    <t>Ochrana stávajícího zařízení ČD Telematiky v objektu během výstavby</t>
  </si>
  <si>
    <t>kpl</t>
  </si>
  <si>
    <t>228</t>
  </si>
  <si>
    <t>762</t>
  </si>
  <si>
    <t>Konstrukce tesařské</t>
  </si>
  <si>
    <t>762083122</t>
  </si>
  <si>
    <t>Impregnace řeziva proti dřevokaznému hmyzu, houbám a plísním máčením třída ohrožení 3 a 4</t>
  </si>
  <si>
    <t>230</t>
  </si>
  <si>
    <t>Impregnace řeziva máčením proti dřevokaznému hmyzu, houbám a plísním, třída ohrožení 3 a 4 (dřevo v exteriéru)</t>
  </si>
  <si>
    <t>https://podminky.urs.cz/item/CS_URS_2024_01/762083122</t>
  </si>
  <si>
    <t>2,563+4,45+0,58+1,865+0,386+3,49+0,604</t>
  </si>
  <si>
    <t>117</t>
  </si>
  <si>
    <t>762085103</t>
  </si>
  <si>
    <t>Montáž kotevních želez, příložek, patek nebo táhel</t>
  </si>
  <si>
    <t>232</t>
  </si>
  <si>
    <t>Montáž ocelových spojovacích prostředků (materiál ve specifikaci) kotevních želez příložek, patek, táhel</t>
  </si>
  <si>
    <t>https://podminky.urs.cz/item/CS_URS_2024_01/762085103</t>
  </si>
  <si>
    <t>"trámová botka" 11</t>
  </si>
  <si>
    <t>54825344R1</t>
  </si>
  <si>
    <t>kování tesařské trámová botka-třmen typ2 140x140x2,0mm</t>
  </si>
  <si>
    <t>234</t>
  </si>
  <si>
    <t>119</t>
  </si>
  <si>
    <t>762085113</t>
  </si>
  <si>
    <t>Montáž svorníků nebo šroubů dl přes 300 do 450 mm</t>
  </si>
  <si>
    <t>236</t>
  </si>
  <si>
    <t>Montáž ocelových spojovacích prostředků (materiál ve specifikaci) svorníků nebo šroubů délky přes 300 do 450 mm</t>
  </si>
  <si>
    <t>https://podminky.urs.cz/item/CS_URS_2024_01/762085113</t>
  </si>
  <si>
    <t>"závitová tyč</t>
  </si>
  <si>
    <t>"kotvení prahových trámků" 20</t>
  </si>
  <si>
    <t>"kotvení pozednice" 11</t>
  </si>
  <si>
    <t>31197006R1</t>
  </si>
  <si>
    <t>tyč závitová Pz 4.6 M16</t>
  </si>
  <si>
    <t>238</t>
  </si>
  <si>
    <t>20*0,35</t>
  </si>
  <si>
    <t>11*0,4</t>
  </si>
  <si>
    <t>11,4*0,35 "Přepočtené koeficientem množství</t>
  </si>
  <si>
    <t>121</t>
  </si>
  <si>
    <t>762123130</t>
  </si>
  <si>
    <t>Montáž tesařských stěn vázaných z hraněného řeziva průřezové pl přes 144 do 224 cm2</t>
  </si>
  <si>
    <t>240</t>
  </si>
  <si>
    <t>Montáž konstrukce stěn a příček vázaných z fošen, hranolů, hranolků průřezové plochy přes 144 do 224 cm2</t>
  </si>
  <si>
    <t>https://podminky.urs.cz/item/CS_URS_2024_01/762123130</t>
  </si>
  <si>
    <t>"N11"</t>
  </si>
  <si>
    <t>10,7+2,5+2,15+11,2+3,73*10+4,11*2+4,15*2+1,85+0,63+1,7*2+1,6+5,7+1,2+1,27+1,34+1,78+1,76+1,32+1,19+1,17+1,22</t>
  </si>
  <si>
    <t>61223210</t>
  </si>
  <si>
    <t>hranol konstrukční BSH vrstvený lepený pohledový</t>
  </si>
  <si>
    <t>242</t>
  </si>
  <si>
    <t>2,33*1,1 "Přepočtené koeficientem množství</t>
  </si>
  <si>
    <t>123</t>
  </si>
  <si>
    <t>762195000</t>
  </si>
  <si>
    <t>Spojovací prostředky pro montáž stěn, příček, bednění stěn</t>
  </si>
  <si>
    <t>244</t>
  </si>
  <si>
    <t>Spojovací prostředky stěn a příček hřebíky, svorníky, fixační prkna</t>
  </si>
  <si>
    <t>https://podminky.urs.cz/item/CS_URS_2024_01/762195000</t>
  </si>
  <si>
    <t>762332132</t>
  </si>
  <si>
    <t>Montáž vázaných kcí krovů pravidelných z hraněného řeziva průřezové pl přes 120 do 224 cm2</t>
  </si>
  <si>
    <t>246</t>
  </si>
  <si>
    <t>Montáž vázaných konstrukcí krovů střech pultových, sedlových, valbových, stanových čtvercového nebo obdélníkového půdorysu z řeziva hraněného průřezové plochy přes 120 do 224 cm2</t>
  </si>
  <si>
    <t>https://podminky.urs.cz/item/CS_URS_2024_01/762332132</t>
  </si>
  <si>
    <t>"N12"</t>
  </si>
  <si>
    <t>"14/16" 12,1+4,23*30+1,82*12</t>
  </si>
  <si>
    <t>"15/14" 12,2</t>
  </si>
  <si>
    <t>"8/16" 2,32*24</t>
  </si>
  <si>
    <t>125</t>
  </si>
  <si>
    <t>60512130</t>
  </si>
  <si>
    <t>hranol stavební řezivo průřezu do 224cm2 do dl 6m</t>
  </si>
  <si>
    <t>248</t>
  </si>
  <si>
    <t>"14/16" (4,23*30+1,82*12)*0,14*0,16</t>
  </si>
  <si>
    <t>"8/16" 2,32*24*0,08*0,16</t>
  </si>
  <si>
    <t>4,045*1,1 "Přepočtené koeficientem množství</t>
  </si>
  <si>
    <t>60512132</t>
  </si>
  <si>
    <t>hranol stavební řezivo průřezu do 224cm2 přes dl 8m</t>
  </si>
  <si>
    <t>250</t>
  </si>
  <si>
    <t>"14/16" 12,1*0,14*0,16</t>
  </si>
  <si>
    <t>"15/14" 12,2*0,15*0,14</t>
  </si>
  <si>
    <t>0,527*1,1 "Přepočtené koeficientem množství</t>
  </si>
  <si>
    <t>127</t>
  </si>
  <si>
    <t>762332133</t>
  </si>
  <si>
    <t>Montáž vázaných kcí krovů pravidelných z hraněného řeziva průřezové pl přes 224 do 288 cm2</t>
  </si>
  <si>
    <t>252</t>
  </si>
  <si>
    <t>Montáž vázaných konstrukcí krovů střech pultových, sedlových, valbových, stanových čtvercového nebo obdélníkového půdorysu z řeziva hraněného průřezové plochy přes 224 do 288 cm2</t>
  </si>
  <si>
    <t>https://podminky.urs.cz/item/CS_URS_2024_01/762332133</t>
  </si>
  <si>
    <t>"16/18" 12,2+5,35*11</t>
  </si>
  <si>
    <t>60512135</t>
  </si>
  <si>
    <t>hranol stavební řezivo průřezu do 288cm2 do dl 6m</t>
  </si>
  <si>
    <t>254</t>
  </si>
  <si>
    <t>129</t>
  </si>
  <si>
    <t>60512137</t>
  </si>
  <si>
    <t>hranol stavební řezivo průřezu do 288cm2 přes dl 8m</t>
  </si>
  <si>
    <t>256</t>
  </si>
  <si>
    <t>762341210</t>
  </si>
  <si>
    <t>Montáž bednění střech rovných a šikmých sklonu do 60° z hrubých prken na sraz tl do 32 mm</t>
  </si>
  <si>
    <t>258</t>
  </si>
  <si>
    <t>Montáž bednění střech rovných a šikmých sklonu do 60° s vyřezáním otvorů z prken hrubých na sraz tl. do 32 mm</t>
  </si>
  <si>
    <t>https://podminky.urs.cz/item/CS_URS_2024_01/762341210</t>
  </si>
  <si>
    <t>3,525*11*2*2-0,72*11*2-0,5*3,525*4</t>
  </si>
  <si>
    <t>131</t>
  </si>
  <si>
    <t>60515111</t>
  </si>
  <si>
    <t>řezivo jehličnaté boční prkno 20-30mm</t>
  </si>
  <si>
    <t>260</t>
  </si>
  <si>
    <t>762341260</t>
  </si>
  <si>
    <t>Montáž bednění střech rovných a šikmých sklonu do 60° z palubek</t>
  </si>
  <si>
    <t>262</t>
  </si>
  <si>
    <t>Montáž bednění střech rovných a šikmých sklonu do 60° s vyřezáním otvorů z palubek</t>
  </si>
  <si>
    <t>https://podminky.urs.cz/item/CS_URS_2024_01/762341260</t>
  </si>
  <si>
    <t>0,72*11*2+0,5*3,525*4</t>
  </si>
  <si>
    <t>133</t>
  </si>
  <si>
    <t>61189995</t>
  </si>
  <si>
    <t>palubky podlahové smrk tl 24mm A/B</t>
  </si>
  <si>
    <t>264</t>
  </si>
  <si>
    <t>762342511</t>
  </si>
  <si>
    <t>Montáž kontralatí na podklad bez tepelné izolace</t>
  </si>
  <si>
    <t>266</t>
  </si>
  <si>
    <t>Montáž laťování montáž kontralatí na podklad bez tepelné izolace</t>
  </si>
  <si>
    <t>https://podminky.urs.cz/item/CS_URS_2024_01/762342511</t>
  </si>
  <si>
    <t>3,525*12*2</t>
  </si>
  <si>
    <t>135</t>
  </si>
  <si>
    <t>60514114</t>
  </si>
  <si>
    <t>řezivo jehličnaté lať impregnovaná dl 4 m</t>
  </si>
  <si>
    <t>268</t>
  </si>
  <si>
    <t>762395000</t>
  </si>
  <si>
    <t>Spojovací prostředky krovů, bednění, laťování, nadstřešních konstrukcí</t>
  </si>
  <si>
    <t>270</t>
  </si>
  <si>
    <t>Spojovací prostředky krovů, bednění a laťování, nadstřešních konstrukcí svorníky, prkna, hřebíky, pásová ocel, vruty</t>
  </si>
  <si>
    <t>https://podminky.urs.cz/item/CS_URS_2024_01/762395000</t>
  </si>
  <si>
    <t>1,865+0,386+3,49+0,604+0,223</t>
  </si>
  <si>
    <t>137</t>
  </si>
  <si>
    <t>998762101</t>
  </si>
  <si>
    <t>Přesun hmot tonážní pro kce tesařské v objektech v do 6 m</t>
  </si>
  <si>
    <t>272</t>
  </si>
  <si>
    <t>Přesun hmot pro konstrukce tesařské stanovený z hmotnosti přesunovaného materiálu vodorovná dopravní vzdálenost do 50 m základní v objektech výšky do 6 m</t>
  </si>
  <si>
    <t>https://podminky.urs.cz/item/CS_URS_2024_01/998762101</t>
  </si>
  <si>
    <t>763</t>
  </si>
  <si>
    <t>Konstrukce suché výstavby</t>
  </si>
  <si>
    <t>763131432R1</t>
  </si>
  <si>
    <t>Podhled ze sádrokartonových desek dvouvrstvá zavěšená spodní konstrukce z ocelových profilů CD, UD jednoduše opláštěná deskou tvrzenou impregnovanou DFRIEH2, tl. 15 mm, bez izolace, REI do 90</t>
  </si>
  <si>
    <t>274</t>
  </si>
  <si>
    <t>https://podminky.urs.cz/item/CS_URS_2023_02/763131432R1</t>
  </si>
  <si>
    <t>"N05" 12,94</t>
  </si>
  <si>
    <t>139</t>
  </si>
  <si>
    <t>763131714</t>
  </si>
  <si>
    <t>SDK podhled základní penetrační nátěr</t>
  </si>
  <si>
    <t>276</t>
  </si>
  <si>
    <t>Podhled ze sádrokartonových desek ostatní práce a konstrukce na podhledech ze sádrokartonových desek základní penetrační nátěr</t>
  </si>
  <si>
    <t>https://podminky.urs.cz/item/CS_URS_2024_01/763131714</t>
  </si>
  <si>
    <t>763331113</t>
  </si>
  <si>
    <t>Cementovláknitý podhled desky 1x12,5 dvouvrstvá spodní kce profil CD+UD bez izolace EI 15</t>
  </si>
  <si>
    <t>278</t>
  </si>
  <si>
    <t>Podhled z cementovláknitých nebo cementových desek dvouvrstvá zavěšená spodní konstrukce z ocelových profilů CD, UD jednoduše opláštěná deskou tl. 12,5 mm, bez izolace, EI 15</t>
  </si>
  <si>
    <t>https://podminky.urs.cz/item/CS_URS_2024_01/763331113</t>
  </si>
  <si>
    <t>141</t>
  </si>
  <si>
    <t>998763301</t>
  </si>
  <si>
    <t>Přesun hmot tonážní pro konstrukce montované z desek v objektech v do 6 m</t>
  </si>
  <si>
    <t>280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</si>
  <si>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</si>
  <si>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https://podminky.urs.cz/item/CS_URS_2024_01/998763301</t>
  </si>
  <si>
    <t>764</t>
  </si>
  <si>
    <t>Konstrukce klempířské</t>
  </si>
  <si>
    <t>764002414</t>
  </si>
  <si>
    <t>Montáž strukturované oddělovací rohože jakkékoliv rš</t>
  </si>
  <si>
    <t>282</t>
  </si>
  <si>
    <t>Montáž strukturované oddělovací rohože jakékoli rš</t>
  </si>
  <si>
    <t>https://podminky.urs.cz/item/CS_URS_2024_01/764002414</t>
  </si>
  <si>
    <t>143</t>
  </si>
  <si>
    <t>28329223</t>
  </si>
  <si>
    <t>fólie difuzně propustné s nakašírovanou strukturovanou rohoží pod hladkou plechovou krytinu</t>
  </si>
  <si>
    <t>284</t>
  </si>
  <si>
    <t>77,55*1,15 "Přepočtené koeficientem množství</t>
  </si>
  <si>
    <t>764004801</t>
  </si>
  <si>
    <t>Demontáž podokapního žlabu do suti</t>
  </si>
  <si>
    <t>286</t>
  </si>
  <si>
    <t>Demontáž klempířských konstrukcí žlabu podokapního do suti</t>
  </si>
  <si>
    <t>https://podminky.urs.cz/item/CS_URS_2024_01/764004801</t>
  </si>
  <si>
    <t>11*2</t>
  </si>
  <si>
    <t>145</t>
  </si>
  <si>
    <t>764004861</t>
  </si>
  <si>
    <t>Demontáž svodu do suti</t>
  </si>
  <si>
    <t>288</t>
  </si>
  <si>
    <t>Demontáž klempířských konstrukcí svodu do suti</t>
  </si>
  <si>
    <t>https://podminky.urs.cz/item/CS_URS_2024_01/764004861</t>
  </si>
  <si>
    <t>764011612</t>
  </si>
  <si>
    <t>Podkladní plech z Pz upraveným povrchem rš 200 mm</t>
  </si>
  <si>
    <t>290</t>
  </si>
  <si>
    <t>Podkladní plech z pozinkovaného plechu s povrchovou úpravou rš 200 mm</t>
  </si>
  <si>
    <t>https://podminky.urs.cz/item/CS_URS_2024_01/764011612</t>
  </si>
  <si>
    <t>"K03" 11,5</t>
  </si>
  <si>
    <t>147</t>
  </si>
  <si>
    <t>764111641</t>
  </si>
  <si>
    <t>Krytina střechy rovné drážkováním ze svitků z Pz plechu s povrchovou úpravou do rš 670 mm sklonu do 30°</t>
  </si>
  <si>
    <t>292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</si>
  <si>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</si>
  <si>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https://podminky.urs.cz/item/CS_URS_2024_01/764111641</t>
  </si>
  <si>
    <t>11*3,525*2</t>
  </si>
  <si>
    <t>764211626</t>
  </si>
  <si>
    <t>Oplechování větraného hřebene s větracím pásem z Pz s povrchovou úpravou rš 500 mm</t>
  </si>
  <si>
    <t>294</t>
  </si>
  <si>
    <t>Oplechování střešních prvků z pozinkovaného plechu s povrchovou úpravou hřebene větraného s použitím hřebenového plechu s větracím pásem rš 500 mm</t>
  </si>
  <si>
    <t>https://podminky.urs.cz/item/CS_URS_2024_01/764211626</t>
  </si>
  <si>
    <t>149</t>
  </si>
  <si>
    <t>764212634</t>
  </si>
  <si>
    <t>Oplechování štítu závětrnou lištou z Pz s povrchovou úpravou rš 330 mm</t>
  </si>
  <si>
    <t>296</t>
  </si>
  <si>
    <t>Oplechování střešních prvků z pozinkovaného plechu s povrchovou úpravou štítu závětrnou lištou rš 330 mm</t>
  </si>
  <si>
    <t>https://podminky.urs.cz/item/CS_URS_2024_01/764212634</t>
  </si>
  <si>
    <t>"K07" 14,5</t>
  </si>
  <si>
    <t>764212662</t>
  </si>
  <si>
    <t>Oplechování rovné okapové hrany z Pz s povrchovou úpravou rš 200 mm</t>
  </si>
  <si>
    <t>298</t>
  </si>
  <si>
    <t>Oplechování střešních prvků z pozinkovaného plechu s povrchovou úpravou okapu střechy rovné okapovým plechem rš 200 mm</t>
  </si>
  <si>
    <t>https://podminky.urs.cz/item/CS_URS_2024_01/764212662</t>
  </si>
  <si>
    <t>"K05" 23</t>
  </si>
  <si>
    <t>151</t>
  </si>
  <si>
    <t>764212663</t>
  </si>
  <si>
    <t>Oplechování rovné okapové hrany z Pz s povrchovou úpravou rš 250 mm</t>
  </si>
  <si>
    <t>300</t>
  </si>
  <si>
    <t>Oplechování střešních prvků z pozinkovaného plechu s povrchovou úpravou okapu střechy rovné okapovým plechem rš 250 mm</t>
  </si>
  <si>
    <t>https://podminky.urs.cz/item/CS_URS_2024_01/764212663</t>
  </si>
  <si>
    <t>"K09" 10,5</t>
  </si>
  <si>
    <t>764212683R1</t>
  </si>
  <si>
    <t>Oplechování střešních prvků z pozinkovaného plechu s povrchovou úpravou okapu střechy rovné systémovou okapovou lištou rš 320 mm</t>
  </si>
  <si>
    <t>302</t>
  </si>
  <si>
    <t>"K04" 23</t>
  </si>
  <si>
    <t>153</t>
  </si>
  <si>
    <t>764212689R1</t>
  </si>
  <si>
    <t>Oplechování střešních prvků z pozinkovaného plechu s povrchovou úpravou okapu střechy rovné větrací mřížka š 150 mm</t>
  </si>
  <si>
    <t>304</t>
  </si>
  <si>
    <t>"K06" 35</t>
  </si>
  <si>
    <t>764213455</t>
  </si>
  <si>
    <t>Sněhový zachytávač krytiny z Pz plechu průběžný jednotrubkový</t>
  </si>
  <si>
    <t>306</t>
  </si>
  <si>
    <t>Oplechování střešních prvků z pozinkovaného plechu sněhový zachytávač průbežný jednotrubkový</t>
  </si>
  <si>
    <t>https://podminky.urs.cz/item/CS_URS_2024_01/764213455</t>
  </si>
  <si>
    <t>"K08" 23,000</t>
  </si>
  <si>
    <t>155</t>
  </si>
  <si>
    <t>764216603</t>
  </si>
  <si>
    <t>Oplechování rovných parapetů mechanicky kotvené z Pz s povrchovou úpravou rš 250 mm</t>
  </si>
  <si>
    <t>308</t>
  </si>
  <si>
    <t>Oplechování parapetů z pozinkovaného plechu s povrchovou úpravou rovných mechanicky kotvené, bez rohů rš 250 mm</t>
  </si>
  <si>
    <t>https://podminky.urs.cz/item/CS_URS_2024_01/764216603</t>
  </si>
  <si>
    <t>"K01" 1,2</t>
  </si>
  <si>
    <t>764511601</t>
  </si>
  <si>
    <t>Žlab podokapní půlkruhový z Pz s povrchovou úpravou rš 250 mm</t>
  </si>
  <si>
    <t>310</t>
  </si>
  <si>
    <t>Žlab podokapní z pozinkovaného plechu s povrchovou úpravou včetně háků a čel půlkruhový do rš 280 mm</t>
  </si>
  <si>
    <t>https://podminky.urs.cz/item/CS_URS_2024_01/764511601</t>
  </si>
  <si>
    <t>"K02" 23</t>
  </si>
  <si>
    <t>157</t>
  </si>
  <si>
    <t>764511641</t>
  </si>
  <si>
    <t>Kotlík oválný (trychtýřový) pro podokapní žlaby z Pz s povrchovou úpravou do 250/90 mm</t>
  </si>
  <si>
    <t>312</t>
  </si>
  <si>
    <t>Žlab podokapní z pozinkovaného plechu s povrchovou úpravou včetně háků a čel kotlík oválný (trychtýřový), rš žlabu/průměr svodu do 250/90 mm</t>
  </si>
  <si>
    <t>https://podminky.urs.cz/item/CS_URS_2024_01/764511641</t>
  </si>
  <si>
    <t>"K02" 2</t>
  </si>
  <si>
    <t>764518621</t>
  </si>
  <si>
    <t>Svody kruhové včetně objímek, kolen, odskoků z Pz s povrchovou úpravou průměru do 90 mm</t>
  </si>
  <si>
    <t>314</t>
  </si>
  <si>
    <t>Svod z pozinkovaného plechu s upraveným povrchem včetně objímek, kolen a odskoků kruhový, průměru do 90 mm</t>
  </si>
  <si>
    <t>https://podminky.urs.cz/item/CS_URS_2024_01/764518621</t>
  </si>
  <si>
    <t>"K02" 8,5</t>
  </si>
  <si>
    <t>159</t>
  </si>
  <si>
    <t>998764101</t>
  </si>
  <si>
    <t>Přesun hmot tonážní pro konstrukce klempířské v objektech v do 6 m</t>
  </si>
  <si>
    <t>316</t>
  </si>
  <si>
    <t>Přesun hmot pro konstrukce klempířské stanovený z hmotnosti přesunovaného materiálu vodorovná dopravní vzdálenost do 50 m základní v objektech výšky do 6 m</t>
  </si>
  <si>
    <t>https://podminky.urs.cz/item/CS_URS_2024_01/998764101</t>
  </si>
  <si>
    <t>766</t>
  </si>
  <si>
    <t>Konstrukce truhlářské</t>
  </si>
  <si>
    <t>766412214</t>
  </si>
  <si>
    <t>Montáž obložení stěn pl přes 5 m2 palubkami z měkkého dřeva přes 100 mm</t>
  </si>
  <si>
    <t>318</t>
  </si>
  <si>
    <t>Montáž obložení stěn palubkami na pero a drážku plochy přes 5 m2 z měkkého dřeva, šířky přes 100 mm</t>
  </si>
  <si>
    <t>https://podminky.urs.cz/item/CS_URS_2024_01/766412214</t>
  </si>
  <si>
    <t>"N18"</t>
  </si>
  <si>
    <t>0,45*10*2+6*2</t>
  </si>
  <si>
    <t>161</t>
  </si>
  <si>
    <t>61191173</t>
  </si>
  <si>
    <t>palubky obkladové smrk profil klasický 19x121mm jakost A/B</t>
  </si>
  <si>
    <t>320</t>
  </si>
  <si>
    <t>21*1,1 "Přepočtené koeficientem množství</t>
  </si>
  <si>
    <t>766417211</t>
  </si>
  <si>
    <t>Montáž podkladového roštu pro obložení stěn</t>
  </si>
  <si>
    <t>322</t>
  </si>
  <si>
    <t>Montáž obložení stěn rošt podkladový</t>
  </si>
  <si>
    <t>https://podminky.urs.cz/item/CS_URS_2024_01/766417211</t>
  </si>
  <si>
    <t>21*2,5 "Přepočtené koeficientem množství</t>
  </si>
  <si>
    <t>163</t>
  </si>
  <si>
    <t>324</t>
  </si>
  <si>
    <t>52,5*0,00264 "Přepočtené koeficientem množství</t>
  </si>
  <si>
    <t>998766101</t>
  </si>
  <si>
    <t>Přesun hmot tonážní pro kce truhlářské v objektech v do 6 m</t>
  </si>
  <si>
    <t>326</t>
  </si>
  <si>
    <t>Přesun hmot pro konstrukce truhlářské stanovený z hmotnosti přesunovaného materiálu vodorovná dopravní vzdálenost do 50 m základní v objektech výšky do 6 m</t>
  </si>
  <si>
    <t>https://podminky.urs.cz/item/CS_URS_2024_01/998766101</t>
  </si>
  <si>
    <t>767</t>
  </si>
  <si>
    <t>Konstrukce zámečnické</t>
  </si>
  <si>
    <t>165</t>
  </si>
  <si>
    <t>767620353</t>
  </si>
  <si>
    <t>Montáž oken kovových s izolačními trojskly otevíravých do zdiva plochy přes 1,5 do 2,5 m2</t>
  </si>
  <si>
    <t>328</t>
  </si>
  <si>
    <t>Montáž oken s izolačními skly z hliníkových nebo ocelových profilů na polyuretanovou pěnu s trojskly otevíravých do zdiva, plochy přes 1,5 do 2,5 m2</t>
  </si>
  <si>
    <t>https://podminky.urs.cz/item/CS_URS_2024_01/767620353</t>
  </si>
  <si>
    <t>55341013</t>
  </si>
  <si>
    <t>okno Al otevíravé/sklopné trojsklo přes plochu 1m2 v 1,5-2,5m</t>
  </si>
  <si>
    <t>330</t>
  </si>
  <si>
    <t>167</t>
  </si>
  <si>
    <t>767640112</t>
  </si>
  <si>
    <t>Montáž dveří ocelových nebo hliníkových vchodových jednokřídlových s nadsvětlíkem</t>
  </si>
  <si>
    <t>332</t>
  </si>
  <si>
    <t>https://podminky.urs.cz/item/CS_URS_2024_01/767640112</t>
  </si>
  <si>
    <t>"D01" 1</t>
  </si>
  <si>
    <t>"D02" 1</t>
  </si>
  <si>
    <t>55341336</t>
  </si>
  <si>
    <t>dveře jednokřídlé Al plné s nadsvětlíkem max rozměru otvoru 3,3m2 bezpečnostní třídy RC2</t>
  </si>
  <si>
    <t>334</t>
  </si>
  <si>
    <t>"D01+nadsvětlík" 1*2,525</t>
  </si>
  <si>
    <t>"D02+nadsvětlík" 1*2,6</t>
  </si>
  <si>
    <t>169</t>
  </si>
  <si>
    <t>767661811</t>
  </si>
  <si>
    <t>Demontáž mříží pevných nebo otevíravých</t>
  </si>
  <si>
    <t>336</t>
  </si>
  <si>
    <t>https://podminky.urs.cz/item/CS_URS_2024_01/767661811</t>
  </si>
  <si>
    <t>1,6*2</t>
  </si>
  <si>
    <t>767662120</t>
  </si>
  <si>
    <t>Montáž mříží pevných přivařených</t>
  </si>
  <si>
    <t>338</t>
  </si>
  <si>
    <t>Montáž mříží pevných, připevněných svařováním</t>
  </si>
  <si>
    <t>https://podminky.urs.cz/item/CS_URS_2024_01/767662120</t>
  </si>
  <si>
    <t>"Z02" 0,98*1,6</t>
  </si>
  <si>
    <t>171</t>
  </si>
  <si>
    <t>54912001</t>
  </si>
  <si>
    <t>mříž pro stavební otvory pevná</t>
  </si>
  <si>
    <t>340</t>
  </si>
  <si>
    <t>767662210</t>
  </si>
  <si>
    <t>Montáž mříží otvíravých</t>
  </si>
  <si>
    <t>342</t>
  </si>
  <si>
    <t>https://podminky.urs.cz/item/CS_URS_2024_01/767662210</t>
  </si>
  <si>
    <t>"Z01" 1,1*2,5</t>
  </si>
  <si>
    <t>173</t>
  </si>
  <si>
    <t>54912000</t>
  </si>
  <si>
    <t>mříž pro stavení otvory otvíravá</t>
  </si>
  <si>
    <t>344</t>
  </si>
  <si>
    <t>767996702</t>
  </si>
  <si>
    <t>Demontáž atypických zámečnických konstrukcí řezáním hm jednotlivých dílů přes 50 do 100 kg</t>
  </si>
  <si>
    <t>346</t>
  </si>
  <si>
    <t>Demontáž ostatních zámečnických konstrukcí řezáním o hmotnosti jednotlivých dílů přes 50 do 100 kg</t>
  </si>
  <si>
    <t>https://podminky.urs.cz/item/CS_URS_2024_01/767996702</t>
  </si>
  <si>
    <t>"demontáž přístřešku na kola"</t>
  </si>
  <si>
    <t>6,34*3,02*(1,865+3,03)/2*40</t>
  </si>
  <si>
    <t>175</t>
  </si>
  <si>
    <t>998767101</t>
  </si>
  <si>
    <t>Přesun hmot tonážní pro zámečnické konstrukce v objektech v do 6 m</t>
  </si>
  <si>
    <t>348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</si>
  <si>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</si>
  <si>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</si>
  <si>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771</t>
  </si>
  <si>
    <t>Podlahy z dlaždic</t>
  </si>
  <si>
    <t>771473810</t>
  </si>
  <si>
    <t>Demontáž soklíků z dlaždic keramických lepených rovných</t>
  </si>
  <si>
    <t>350</t>
  </si>
  <si>
    <t>https://podminky.urs.cz/item/CS_URS_2024_01/771473810</t>
  </si>
  <si>
    <t>776</t>
  </si>
  <si>
    <t>Podlahy povlakové</t>
  </si>
  <si>
    <t>177</t>
  </si>
  <si>
    <t>776201811</t>
  </si>
  <si>
    <t>Demontáž lepených povlakových podlah bez podložky ručně</t>
  </si>
  <si>
    <t>352</t>
  </si>
  <si>
    <t>Demontáž povlakových podlahovin lepených ručně bez podložky</t>
  </si>
  <si>
    <t>https://podminky.urs.cz/item/CS_URS_2024_01/776201811</t>
  </si>
  <si>
    <t>776410811</t>
  </si>
  <si>
    <t>Odstranění soklíků a lišt pryžových nebo plastových</t>
  </si>
  <si>
    <t>354</t>
  </si>
  <si>
    <t>Demontáž soklíků nebo lišt pryžových nebo plastových</t>
  </si>
  <si>
    <t>https://podminky.urs.cz/item/CS_URS_2024_01/776410811</t>
  </si>
  <si>
    <t>(4,55*2+2,3+4,45+0,45+1,4)*2</t>
  </si>
  <si>
    <t>777</t>
  </si>
  <si>
    <t>Podlahy lité</t>
  </si>
  <si>
    <t>179</t>
  </si>
  <si>
    <t>777131107</t>
  </si>
  <si>
    <t>Penetrační epoxidový nátěr podlahy na podklad ohrožený vzlínáním vlhkosti</t>
  </si>
  <si>
    <t>356</t>
  </si>
  <si>
    <t>Penetrační nátěr podlahy epoxidový na podklad ohrožený vzlínáním vlhkosti</t>
  </si>
  <si>
    <t>https://podminky.urs.cz/item/CS_URS_2024_01/777131107</t>
  </si>
  <si>
    <t>777511131</t>
  </si>
  <si>
    <t>Krycí epoxidová stěrka antistatické lité podlahy mechanicky a chemicky odolná</t>
  </si>
  <si>
    <t>358</t>
  </si>
  <si>
    <t>Krycí stěrka antistatická epoxidová mechanicky a chemicky odolná</t>
  </si>
  <si>
    <t>https://podminky.urs.cz/item/CS_URS_2024_01/777511131</t>
  </si>
  <si>
    <t>181</t>
  </si>
  <si>
    <t>777511181</t>
  </si>
  <si>
    <t>Příplatek k cenám krycí stěrky za zvýšenou pracnost provádění podlahových soklíků</t>
  </si>
  <si>
    <t>360</t>
  </si>
  <si>
    <t>Krycí stěrka Příplatek k cenám za zvýšenou pracnost provádění soklíků na svislé ploše podlahových</t>
  </si>
  <si>
    <t>https://podminky.urs.cz/item/CS_URS_2024_01/777511181</t>
  </si>
  <si>
    <t>998777101</t>
  </si>
  <si>
    <t>Přesun hmot tonážní pro podlahy lité v objektech v do 6 m</t>
  </si>
  <si>
    <t>362</t>
  </si>
  <si>
    <t>Přesun hmot pro podlahy lité stanovený z hmotnosti přesunovaného materiálu vodorovná dopravní vzdálenost do 50 m základní v objektech výšky do 6 m</t>
  </si>
  <si>
    <t>https://podminky.urs.cz/item/CS_URS_2024_01/998777101</t>
  </si>
  <si>
    <t>783</t>
  </si>
  <si>
    <t>Dokončovací práce - nátěry</t>
  </si>
  <si>
    <t>183</t>
  </si>
  <si>
    <t>783113121</t>
  </si>
  <si>
    <t>Dvojnásobný napouštěcí syntetický nátěr s biocidní přísadou truhlářských konstrukcí</t>
  </si>
  <si>
    <t>364</t>
  </si>
  <si>
    <t>Napouštěcí nátěr truhlářských konstrukcí dvojnásobný fungicidní syntetický</t>
  </si>
  <si>
    <t>https://podminky.urs.cz/item/CS_URS_2024_01/783113121</t>
  </si>
  <si>
    <t>21*2 "Přepočtené koeficientem množství</t>
  </si>
  <si>
    <t>783168101</t>
  </si>
  <si>
    <t>Lazurovací jednonásobný olejový nátěr truhlářských konstrukcí</t>
  </si>
  <si>
    <t>366</t>
  </si>
  <si>
    <t>Lazurovací nátěr truhlářských konstrukcí jednonásobný olejový</t>
  </si>
  <si>
    <t>https://podminky.urs.cz/item/CS_URS_2024_01/783168101</t>
  </si>
  <si>
    <t>21*3 "Přepočtené koeficientem množství</t>
  </si>
  <si>
    <t>185</t>
  </si>
  <si>
    <t>783801681R1</t>
  </si>
  <si>
    <t>Očištění omítek odstraňovačem nátěrů neošetřených ochrannými nátěry, povrchů zdiva lícového</t>
  </si>
  <si>
    <t>368</t>
  </si>
  <si>
    <t>0,6*0,6+0,45*0,6</t>
  </si>
  <si>
    <t>783823121</t>
  </si>
  <si>
    <t>Penetrační akrylátový nátěr hladkých povrchů z desek na bázi dřeva</t>
  </si>
  <si>
    <t>370</t>
  </si>
  <si>
    <t>Penetrační nátěr omítek hladkých povrchů z desek na bázi dřeva (dřevovláknitých, dřevoštěpkových, cementotřískových apod.) akrylátový</t>
  </si>
  <si>
    <t>https://podminky.urs.cz/item/CS_URS_2024_01/783823121</t>
  </si>
  <si>
    <t>28,74</t>
  </si>
  <si>
    <t>187</t>
  </si>
  <si>
    <t>783826655</t>
  </si>
  <si>
    <t>Hydrofobizační transparentní silikonový nátěr lícového zdiva</t>
  </si>
  <si>
    <t>372</t>
  </si>
  <si>
    <t>Hydrofobizační nátěr omítek silikonový, transparentní, povrchů hladkých lícového zdiva</t>
  </si>
  <si>
    <t>https://podminky.urs.cz/item/CS_URS_2024_01/783826655</t>
  </si>
  <si>
    <t>145,098+69,418</t>
  </si>
  <si>
    <t>783827101</t>
  </si>
  <si>
    <t>Krycí jednonásobný akrylátový nátěr hladkých betonových povrchů</t>
  </si>
  <si>
    <t>374</t>
  </si>
  <si>
    <t>Krycí (ochranný ) nátěr omítek jednonásobný hladkých betonových povrchů nebo povrchů z desek na bázi dřeva (dřevovláknitých apod.) akrylátový</t>
  </si>
  <si>
    <t>https://podminky.urs.cz/item/CS_URS_2024_01/783827101</t>
  </si>
  <si>
    <t>189</t>
  </si>
  <si>
    <t>783827109</t>
  </si>
  <si>
    <t>Příplatek k cenám jednonásobného nátěru hladkých betonových ploch za biocidní přísadu</t>
  </si>
  <si>
    <t>376</t>
  </si>
  <si>
    <t>Krycí (ochranný ) nátěr omítek jednonásobný hladkých betonových povrchů nebo povrchů z desek na bázi dřeva (dřevovláknitých apod.) Příplatek k cenám -7101 až -7105 za biocidní přísadu</t>
  </si>
  <si>
    <t>https://podminky.urs.cz/item/CS_URS_2024_01/783827109</t>
  </si>
  <si>
    <t>784</t>
  </si>
  <si>
    <t>Dokončovací práce - malby a tapety</t>
  </si>
  <si>
    <t>784181121</t>
  </si>
  <si>
    <t>Hloubková jednonásobná bezbarvá penetrace podkladu v místnostech v do 3,80 m</t>
  </si>
  <si>
    <t>378</t>
  </si>
  <si>
    <t>Penetrace podkladu jednonásobná hloubková akrylátová bezbarvá v místnostech výšky do 3,80 m</t>
  </si>
  <si>
    <t>https://podminky.urs.cz/item/CS_URS_2024_01/784181121</t>
  </si>
  <si>
    <t>61,945</t>
  </si>
  <si>
    <t>191</t>
  </si>
  <si>
    <t>784211101</t>
  </si>
  <si>
    <t>Dvojnásobné bílé malby ze směsí za mokra výborně oděruvzdorných v místnostech v do 3,80 m</t>
  </si>
  <si>
    <t>380</t>
  </si>
  <si>
    <t>Malby z malířských směsí oděruvzdorných za mokra dvojnásobné, bílé za mokra oděruvzdorné výborně v místnostech výšky do 3,80 m</t>
  </si>
  <si>
    <t>https://podminky.urs.cz/item/CS_URS_2024_01/784211101</t>
  </si>
  <si>
    <t>61,945+12,94</t>
  </si>
  <si>
    <t>900 - ORIENTAČNÍ SYSTÉM</t>
  </si>
  <si>
    <t>OST - Ostatní</t>
  </si>
  <si>
    <t xml:space="preserve">    OS - Orientační systém</t>
  </si>
  <si>
    <t>OST</t>
  </si>
  <si>
    <t>Ostatní</t>
  </si>
  <si>
    <t>OS</t>
  </si>
  <si>
    <t>Orientační systém</t>
  </si>
  <si>
    <t>OR/001</t>
  </si>
  <si>
    <t>Hlavní označení železniční zastávky stanice dle TŽN 73 6930, 2715/600mm</t>
  </si>
  <si>
    <t>P</t>
  </si>
  <si>
    <t xml:space="preserve">Poznámka k položce:_x000d_
Poznámka k položce: kompletní provedení dle PD. </t>
  </si>
  <si>
    <t>kompletní dodávka a montáž vč. hliníkové rámové konstrukce a kotevního materiálu</t>
  </si>
  <si>
    <t xml:space="preserve">provedení na hliníkové rámové konstrukci kotvené ke střešní konstrukci. </t>
  </si>
  <si>
    <t>nápis osvětlený samostatným světelným led zdrojem do vnějšího prostředí</t>
  </si>
  <si>
    <t>•</t>
  </si>
  <si>
    <t>Nápis:</t>
  </si>
  <si>
    <t xml:space="preserve">písmo arial bold , malá a velká abeceda </t>
  </si>
  <si>
    <t>písmena výšky 360 mm</t>
  </si>
  <si>
    <t>podkladní barva nápisu modrá ral 5003</t>
  </si>
  <si>
    <t>nápis jednořádkový v barvě bílé, ral 9003</t>
  </si>
  <si>
    <t xml:space="preserve">Osvětlení </t>
  </si>
  <si>
    <t>Provedeno vlastním vnějším světelným zdrojem</t>
  </si>
  <si>
    <t>OR/002</t>
  </si>
  <si>
    <t>Hlavní označení železniční zastávky stanice dle TŽN 73 6930, 3255/600mm</t>
  </si>
  <si>
    <t xml:space="preserve">provedení na hliníkové rámové konstrukci kotvené přes zateplovací systém </t>
  </si>
  <si>
    <t>OR/003</t>
  </si>
  <si>
    <t>Směrová tabule, dvouřádková 1315/350mm</t>
  </si>
  <si>
    <t>Poznámka k položce:_x000d_
Poznámka k položce: kompletní provedení dle PD</t>
  </si>
  <si>
    <t>"vyztužený pozinkovaný ocelový plech tl. 1mm s nalepenou fólií</t>
  </si>
  <si>
    <t>"podklad modrý (RAL 5003), písmo a piktogram bílý (RAL 9003)</t>
  </si>
  <si>
    <t>OR/004</t>
  </si>
  <si>
    <t>Nerezový plech s barevnou fólií - směrová šipka nahoru, čekárna, osoby s omezením 640/240mm</t>
  </si>
  <si>
    <t>kompletní dodávka a montáž vč. kotevního materiálu</t>
  </si>
  <si>
    <t>nerezový štítek, nalepovací fólie</t>
  </si>
  <si>
    <t>OR/005</t>
  </si>
  <si>
    <t>Nerezový plech s barevnou fólií - směrová šipka nahoru, čekárna, 440/240mm</t>
  </si>
  <si>
    <t>OR/006</t>
  </si>
  <si>
    <t>Nerezový plech s barevnou fólií - čekárna, 240/240mm</t>
  </si>
  <si>
    <t>OR/007</t>
  </si>
  <si>
    <t>Nerezový plech s barevnou fólií - jízdní kolo, 240/240mm</t>
  </si>
  <si>
    <t>OR/008</t>
  </si>
  <si>
    <t>Nerezový plech s barevnou fólií - zákaz kouření, 160/160mm</t>
  </si>
  <si>
    <t>OR/009</t>
  </si>
  <si>
    <t>Polep dveří d=160mm - piktogram vstup zakázán</t>
  </si>
  <si>
    <t>950 - MOBILIÁŘ</t>
  </si>
  <si>
    <t>Jedná se o stavební připravenost včetně montáže mobiliáře bez dodávky materiálu.</t>
  </si>
  <si>
    <t xml:space="preserve">    MI - Mobiliář</t>
  </si>
  <si>
    <t>998767121</t>
  </si>
  <si>
    <t>Přesun hmot tonážní pro zámečnické konstrukce ruční v objektech v do 6 m</t>
  </si>
  <si>
    <t>927323065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</si>
  <si>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</si>
  <si>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https://podminky.urs.cz/item/CS_URS_2024_01/998767121</t>
  </si>
  <si>
    <t>998767129</t>
  </si>
  <si>
    <t>Příplatek k ručnímu přesunu hmot tonážnímu pro zámečnické konstrukce za zvětšený přesun ZKD 50 m</t>
  </si>
  <si>
    <t>1226378231</t>
  </si>
  <si>
    <t>Přesun hmot pro zámečnické konstrukce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</si>
  <si>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https://podminky.urs.cz/item/CS_URS_2024_01/998767129</t>
  </si>
  <si>
    <t>MI</t>
  </si>
  <si>
    <t>Mobiliář</t>
  </si>
  <si>
    <t>01M</t>
  </si>
  <si>
    <t>Stavební příprava pro umístění lavičky (stavební práce + zřízení bet. základu) + MONTÁŽ</t>
  </si>
  <si>
    <t>Poznámka k položce:_x000d_
Příprava pro umístění lavičky (stavební práce + zřízení bet. základu) včetně montáže._x000d__x000d_
Investor Správa železnic, státní organizace si zajistí dodávku mobiliáře v rámci rámcové smlouvy. Dodávku mobiláře nenaceňovat.</t>
  </si>
  <si>
    <t>02M</t>
  </si>
  <si>
    <t>Stavební příprava pro umístění odpadkového koše (stavební práce + zřízení bet. základu)+ MONTÁŽ</t>
  </si>
  <si>
    <t xml:space="preserve">Poznámka k položce:_x000d_
Stavební příprava pro umístění odpadkového koše 60l (stavební práce + zřízení bet. základu) + montáž._x000d__x000d_
Investor Správa železnic, státní organizace si zajistí dodávku  mobiliáře v rámci rámcové smlouvy. Dodávku mobiláře nenaceňovat.</t>
  </si>
  <si>
    <t>03M</t>
  </si>
  <si>
    <t>Montáž informační závěsné vitríny 972×725×100mm, bez osvětlení, kompletní provedení dle PD, vč. kotvení</t>
  </si>
  <si>
    <t>-1549596110</t>
  </si>
  <si>
    <t xml:space="preserve">Poznámka k položce:_x000d_
Investor Správa železnic, státní organizace si zajistí dodávku  mobiliáře v rámci rámcové smlouvy. Dodávku mobiláře nenaceňovat._x000d__x000d_
Montáž informační závěsné vitríny 972×725×100mm, bez osvětlení, kompletní provedení dle PD, vč. kotvení</t>
  </si>
  <si>
    <t>"Montáž"1</t>
  </si>
  <si>
    <t>04M</t>
  </si>
  <si>
    <t xml:space="preserve">Stavební příprava pro umístění oboustranného stojanu z ocel.jäklů  (stavební práce + zřízení bet. základu) + MONTÁŽ</t>
  </si>
  <si>
    <t>Stavební příprava pro umístění oboustranného stojanu z ocel.jäklů (stavební práce + zřízení bet. základu) + MONTÁŽ</t>
  </si>
  <si>
    <t xml:space="preserve">Poznámka k položce:_x000d_
Stavební připravenost pro oboustranný stojan na kola z ocelových jäklů a pryžového pásu proti poškrábání kola, 7,44kg, kompletní provedení dle PD, vč. základů._x000d__x000d_
_x000d__x000d_
Investor Správa železnic, státní organizace si zajistí dodávku  mobiliáře v rámci rámcové smlouvy. Dodávku mobiláře nenaceňovat._x000d_</t>
  </si>
  <si>
    <t>D.2.2.4 - Elektroinstalace</t>
  </si>
  <si>
    <t>21-M - Elektromontáže</t>
  </si>
  <si>
    <t xml:space="preserve">    741R - Dodávky rozvaděčů</t>
  </si>
  <si>
    <t xml:space="preserve">    741Ca - Uzemnění - obvodové a areálové. Včetně antikorozní ochrany všech spojů a přechodů země/vzduch.</t>
  </si>
  <si>
    <t xml:space="preserve">    741Cb - Uzemnění - obvodové. Včetně antikorozní ochrany všech spojů a přechodů země/vzduch.</t>
  </si>
  <si>
    <t xml:space="preserve">    741Cc - Jímací a svodová soustava</t>
  </si>
  <si>
    <t xml:space="preserve">    741Cd - Venkovní chráničky, fólie, výkopy (obkopání budovy a následné zasypání jsou dodávkou profese STAVBA)</t>
  </si>
  <si>
    <t xml:space="preserve">    741Ce - Kabely bez funkční integrity (nepožární)</t>
  </si>
  <si>
    <t xml:space="preserve">    741Cf - Vypínače, spínače, tlačítka, pohybová čidla, zásuvky - zapuštěná montáž, komplet včetně 1 a vícenáso</t>
  </si>
  <si>
    <t xml:space="preserve">    741Cg - Osvětlení - umělé (včetně případného příslušenství - rámečky, řetízky, konzoly, drobný montážní mate</t>
  </si>
  <si>
    <t xml:space="preserve">    741Ch - Pomocné zednické přípomoce (včetně zpětného zapravení).</t>
  </si>
  <si>
    <t xml:space="preserve">    741Ci - Demontáže, opravy, přepojování, ochrana</t>
  </si>
  <si>
    <t xml:space="preserve">    741Cj - Podružný instalační materiál a práce</t>
  </si>
  <si>
    <t xml:space="preserve">    741D - HZS - Hodinové zúčtovací sazby</t>
  </si>
  <si>
    <t>21-M</t>
  </si>
  <si>
    <t>Elektromontáže</t>
  </si>
  <si>
    <t>741R</t>
  </si>
  <si>
    <t>Dodávky rozvaděčů</t>
  </si>
  <si>
    <t>741R1</t>
  </si>
  <si>
    <t>Dodávka rozvaděče R1 dle specifikace PD (D.2.2.4-05.2 Schéma rozvaděče R1). Včetně kusové zkoušky, prohlášení o shodě a montáži na stavbě. Včetně dopojení hlavního přívodu a podružných vývodů.</t>
  </si>
  <si>
    <t>741Ca</t>
  </si>
  <si>
    <t>Uzemnění - obvodové a areálové. Včetně antikorozní ochrany všech spojů a přechodů země/vzduch.</t>
  </si>
  <si>
    <t>741Ca001</t>
  </si>
  <si>
    <t>Úpravy a doplnění stávající rozvaděčové sestavy KS1+RE1+RE-VSZ+RO. Pro rozsah úprav viz výkresovou část dokumentace "D.2.2.4-05.1 Schéma doplnění stávající rozvaděčové sestavy".</t>
  </si>
  <si>
    <t>741Cb</t>
  </si>
  <si>
    <t>Uzemnění - obvodové. Včetně antikorozní ochrany všech spojů a přechodů země/vzduch.</t>
  </si>
  <si>
    <t>741410003</t>
  </si>
  <si>
    <t>Montáž drátu nebo lana uzemňovacího průměru do 10 mm na povrchu</t>
  </si>
  <si>
    <t>Montáž uzemňovacího vedení s upevněním, propojením a připojením pomocí svorek na povrchu drátu nebo lana Ø do 10 mm</t>
  </si>
  <si>
    <t>https://podminky.urs.cz/item/CS_URS_2024_01/741410003</t>
  </si>
  <si>
    <t>35442137</t>
  </si>
  <si>
    <t>drát D 10mm nerez</t>
  </si>
  <si>
    <t>10*0,65 "Přepočtené koeficientem množství</t>
  </si>
  <si>
    <t>741410021</t>
  </si>
  <si>
    <t>Montáž pásku uzemňovacího průřezu do 120 mm2 v městské zástavbě v zemi</t>
  </si>
  <si>
    <t>Montáž uzemňovacího vedení s upevněním, propojením a připojením pomocí svorek v zemi s izolací spojů pásku průřezu do 120 mm2 v městské zástavbě</t>
  </si>
  <si>
    <t>https://podminky.urs.cz/item/CS_URS_2024_01/741410021</t>
  </si>
  <si>
    <t>Poznámka k položce:_x000d_
Poznámka k položce: Zemnící pás 30x3.5 V4A nerez. Uložení v obovodovém výkopu (koordinace s profesí STAVBA) a v souběhu s areálovými rozvody NN.</t>
  </si>
  <si>
    <t>35442143</t>
  </si>
  <si>
    <t>pás zemnící 30x3,5mm nerez</t>
  </si>
  <si>
    <t>46*0,96 "Přepočtené koeficientem množství</t>
  </si>
  <si>
    <t>741420020</t>
  </si>
  <si>
    <t>Montáž svorka hromosvodná s jedním šroubem</t>
  </si>
  <si>
    <t>Montáž hromosvodného vedení svorek s jedním šroubem</t>
  </si>
  <si>
    <t>https://podminky.urs.cz/item/CS_URS_2024_01/741420020</t>
  </si>
  <si>
    <t>35442040</t>
  </si>
  <si>
    <t>svorka uzemnění nerez pro zemnící pásku a drát</t>
  </si>
  <si>
    <t>35442039</t>
  </si>
  <si>
    <t>svorka uzemnění nerez pro zemnící pásku</t>
  </si>
  <si>
    <t>741Cc</t>
  </si>
  <si>
    <t>Jímací a svodová soustava</t>
  </si>
  <si>
    <t>741420001</t>
  </si>
  <si>
    <t>Montáž drát nebo lano hromosvodné svodové D do 10 mm s podpěrou</t>
  </si>
  <si>
    <t>Montáž hromosvodného vedení svodových drátů nebo lan s podpěrami, Ø do 10 mm</t>
  </si>
  <si>
    <t>https://podminky.urs.cz/item/CS_URS_2024_01/741420001</t>
  </si>
  <si>
    <t>35441077</t>
  </si>
  <si>
    <t>drát D 8mm AlMgSi</t>
  </si>
  <si>
    <t>34*0,55 "Přepočtené koeficientem množství</t>
  </si>
  <si>
    <t>35441703</t>
  </si>
  <si>
    <t>podpěra vedení hromosvodu na hřebenáče, nerez</t>
  </si>
  <si>
    <t>35442037</t>
  </si>
  <si>
    <t>svorka uzemnění nerez křížová</t>
  </si>
  <si>
    <t>741420024</t>
  </si>
  <si>
    <t>Montáž svorka hromosvodná na konstrukce</t>
  </si>
  <si>
    <t>Montáž hromosvodného vedení svorek na konstrukce</t>
  </si>
  <si>
    <t>https://podminky.urs.cz/item/CS_URS_2024_01/741420024</t>
  </si>
  <si>
    <t>35431023</t>
  </si>
  <si>
    <t>svorka uzemnění nerez připojovací na kovové části pro 2 vodiče D 7-10mm</t>
  </si>
  <si>
    <t>741420023</t>
  </si>
  <si>
    <t>Montáž svorka hromosvodná na okapové žlaby</t>
  </si>
  <si>
    <t>Montáž hromosvodného vedení svorek na okapové žlaby</t>
  </si>
  <si>
    <t>https://podminky.urs.cz/item/CS_URS_2024_01/741420023</t>
  </si>
  <si>
    <t>35442042</t>
  </si>
  <si>
    <t>svorka uzemnění nerez na okapové žlaby</t>
  </si>
  <si>
    <t>741Cc006</t>
  </si>
  <si>
    <t>Pomocná jímací tyč (2xSS + 0,5m nevytočená kulatina)</t>
  </si>
  <si>
    <t>ks</t>
  </si>
  <si>
    <t>741Cc007</t>
  </si>
  <si>
    <t>Přiznaný svod CUI - komplet dle specifikace výkresové části PD (Jímací vodič AlMgSi DN8, fasádní podpěry, Al štítek, UNI zkušební svorka, Vodič CUI + podpěry vodiče CUI, svorka V4A nerez DN8/10mm)</t>
  </si>
  <si>
    <t>741Cd</t>
  </si>
  <si>
    <t>Venkovní chráničky, fólie, výkopy (obkopání budovy a následné zasypání jsou dodávkou profese STAVBA)</t>
  </si>
  <si>
    <t>460661111</t>
  </si>
  <si>
    <t>Kabelové lože z písku pro kabely nn bez zakrytí š lože do 35 cm</t>
  </si>
  <si>
    <t>Kabelové lože z písku včetně podsypu, zhutnění a urovnání povrchu pro kabely nn bez zakrytí, šířky do 35 cm</t>
  </si>
  <si>
    <t>https://podminky.urs.cz/item/CS_URS_2024_01/460661111</t>
  </si>
  <si>
    <t>460671113</t>
  </si>
  <si>
    <t>Výstražná fólie pro krytí kabelů šířky přes 25 do 34 cm</t>
  </si>
  <si>
    <t>Výstražné prvky pro krytí kabelů včetně vyrovnání povrchu rýhy, rozvinutí a uložení fólie, šířky přes 25 do 35 cm</t>
  </si>
  <si>
    <t>https://podminky.urs.cz/item/CS_URS_2024_01/460671113</t>
  </si>
  <si>
    <t>460791212</t>
  </si>
  <si>
    <t>Montáž trubek ochranných plastových uložených volně do rýhy ohebných přes 32 do 50 mm</t>
  </si>
  <si>
    <t>Montáž trubek ochranných uložených volně do rýhy plastových ohebných, vnitřního průměru přes 32 do 50 mm</t>
  </si>
  <si>
    <t>https://podminky.urs.cz/item/CS_URS_2024_01/460791212</t>
  </si>
  <si>
    <t>34571350</t>
  </si>
  <si>
    <t>trubka elektroinstalační ohebná dvouplášťová korugovaná (chránička) D 32/40mm, HDPE+LDPE</t>
  </si>
  <si>
    <t>30*1,05 "Přepočtené koeficientem množství</t>
  </si>
  <si>
    <t>741Cd004</t>
  </si>
  <si>
    <t>Důkladné zapravení místa prostupu přípojky do objektu zastávky - koordinace s profesí STAVBA.</t>
  </si>
  <si>
    <t>741Ce</t>
  </si>
  <si>
    <t>Kabely bez funkční integrity (nepožární)</t>
  </si>
  <si>
    <t>741122005</t>
  </si>
  <si>
    <t>Montáž kabel Cu bez ukončení uložený pod omítku plný plochý 3x1 až 2,5 mm2 (např. CYKYLo)</t>
  </si>
  <si>
    <t>Montáž kabelů měděných bez ukončení uložených pod omítku plných plochých nebo bezhalogenových (např. CYKYLo) počtu a průřezu žil 3x1 až 2,5 mm2</t>
  </si>
  <si>
    <t>https://podminky.urs.cz/item/CS_URS_2024_01/741122005</t>
  </si>
  <si>
    <t>"CYKY-O" 32</t>
  </si>
  <si>
    <t>"CYKY-J" 6</t>
  </si>
  <si>
    <t>34111030</t>
  </si>
  <si>
    <t>kabel instalační jádro Cu plné izolace PVC plášť PVC 450/750V (CYKY) 3x1,5mm2</t>
  </si>
  <si>
    <t>38*1,05 "Přepočtené koeficientem množství</t>
  </si>
  <si>
    <t>741122016</t>
  </si>
  <si>
    <t>Montáž kabel Cu bez ukončení uložený pod omítku plný kulatý 3x2,5 až 6 mm2 (např. CYKY)</t>
  </si>
  <si>
    <t>Montáž kabelů měděných bez ukončení uložených pod omítku plných kulatých (např. CYKY), počtu a průřezu žil 3x2,5 až 6 mm2</t>
  </si>
  <si>
    <t>https://podminky.urs.cz/item/CS_URS_2024_01/741122016</t>
  </si>
  <si>
    <t>34111036</t>
  </si>
  <si>
    <t>kabel instalační jádro Cu plné izolace PVC plášť PVC 450/750V (CYKY) 3x2,5mm2</t>
  </si>
  <si>
    <t>95*1,05 "Přepočtené koeficientem množství</t>
  </si>
  <si>
    <t>741122032</t>
  </si>
  <si>
    <t>Montáž kabel Cu bez ukončení uložený pod omítku plný kulatý 5x4 až 6 mm2 (např. CYKY)</t>
  </si>
  <si>
    <t>Montáž kabelů měděných bez ukončení uložených pod omítku plných kulatých (např. CYKY), počtu a průřezu žil 5x4 až 6 mm2</t>
  </si>
  <si>
    <t>https://podminky.urs.cz/item/CS_URS_2024_01/741122032</t>
  </si>
  <si>
    <t>34111100</t>
  </si>
  <si>
    <t>kabel instalační jádro Cu plné izolace PVC plášť PVC 450/750V (CYKY) 5x6mm2</t>
  </si>
  <si>
    <t>17,6666666666667*1,05 "Přepočtené koeficientem množství</t>
  </si>
  <si>
    <t>741120001</t>
  </si>
  <si>
    <t>Montáž vodič Cu izolovaný plný a laněný žíla 0,35-6 mm2 pod omítku (např. CY)</t>
  </si>
  <si>
    <t>Montáž vodičů izolovaných měděných bez ukončení uložených pod omítku plných a laněných (např. CY), průřezu žíly 0,35 až 6 mm2</t>
  </si>
  <si>
    <t>https://podminky.urs.cz/item/CS_URS_2024_01/741120001</t>
  </si>
  <si>
    <t>34141027</t>
  </si>
  <si>
    <t>vodič propojovací flexibilní jádro Cu lanované izolace PVC 450/750V (H07V-K) 1x6mm2</t>
  </si>
  <si>
    <t>741120003</t>
  </si>
  <si>
    <t>Montáž vodič Cu izolovaný plný a laněný žíla 10-16 mm2 pod omítku (např. CY)</t>
  </si>
  <si>
    <t>Montáž vodičů izolovaných měděných bez ukončení uložených pod omítku plných a laněných (např. CY), průřezu žíly 10 až 16 mm2</t>
  </si>
  <si>
    <t>https://podminky.urs.cz/item/CS_URS_2024_01/741120003</t>
  </si>
  <si>
    <t>6+30</t>
  </si>
  <si>
    <t>34141028</t>
  </si>
  <si>
    <t>vodič propojovací flexibilní jádro Cu lanované izolace PVC 450/750V (H07V-K) 1x10mm2</t>
  </si>
  <si>
    <t>6*1,05 "Přepočtené koeficientem množství</t>
  </si>
  <si>
    <t>34141029</t>
  </si>
  <si>
    <t>vodič propojovací flexibilní jádro Cu lanované izolace PVC 450/750V (H07V-K) 1x16mm2</t>
  </si>
  <si>
    <t>741Cf</t>
  </si>
  <si>
    <t>Vypínače, spínače, tlačítka, pohybová čidla, zásuvky - zapuštěná montáž, komplet včetně 1 a vícenáso</t>
  </si>
  <si>
    <t>741310001</t>
  </si>
  <si>
    <t>Montáž spínač nástěnný 1-jednopólový prostředí normální se zapojením vodičů</t>
  </si>
  <si>
    <t>Montáž spínačů jedno nebo dvoupólových nástěnných se zapojením vodičů, pro prostředí normální spínačů, řazení 1-jednopólových</t>
  </si>
  <si>
    <t>https://podminky.urs.cz/item/CS_URS_2024_01/741310001</t>
  </si>
  <si>
    <t>34535015</t>
  </si>
  <si>
    <t>spínač nástěnný jednopólový, řazení 1, IP44, šroubové svorky</t>
  </si>
  <si>
    <t>1,9047619047619*1,05 "Přepočtené koeficientem množství</t>
  </si>
  <si>
    <t>741313072</t>
  </si>
  <si>
    <t>Montáž zásuvka chráněná v krabici šroubové připojení 2P+PE prostředí základní, vlhké se zapojením vodičů</t>
  </si>
  <si>
    <t>Montáž zásuvek domovních se zapojením vodičů šroubové připojení chráněných v krabici 10/16 A, pro prostředí normální, provedení 2P + PE</t>
  </si>
  <si>
    <t>https://podminky.urs.cz/item/CS_URS_2024_01/741313072</t>
  </si>
  <si>
    <t>34555229</t>
  </si>
  <si>
    <t>zásuvka nástěnná jednonásobná s víčkem, IP44, šroubové svorky</t>
  </si>
  <si>
    <t>741Cg</t>
  </si>
  <si>
    <t>Osvětlení - umělé (včetně případného příslušenství - rámečky, řetízky, konzoly, drobný montážní mate</t>
  </si>
  <si>
    <t>741Cg001</t>
  </si>
  <si>
    <t>Svítidlo typu A</t>
  </si>
  <si>
    <t>741Cg002</t>
  </si>
  <si>
    <t>Svítidlo typu B</t>
  </si>
  <si>
    <t>741Cg003</t>
  </si>
  <si>
    <t>Svítidlo typu C</t>
  </si>
  <si>
    <t>741Ch</t>
  </si>
  <si>
    <t>Pomocné zednické přípomoce (včetně zpětného zapravení).</t>
  </si>
  <si>
    <t>619995001</t>
  </si>
  <si>
    <t>Začištění omítek kolem oken, dveří, podlah nebo obkladů</t>
  </si>
  <si>
    <t>Začištění omítek (s dodáním hmot) kolem oken, dveří, podlah, obkladů apod.</t>
  </si>
  <si>
    <t>https://podminky.urs.cz/item/CS_URS_2024_01/619995001</t>
  </si>
  <si>
    <t>6*0,4</t>
  </si>
  <si>
    <t>973031324</t>
  </si>
  <si>
    <t>Vysekání kapes ve zdivu cihelném na MV nebo MVC pl do 0,10 m2 hl do 150 mm</t>
  </si>
  <si>
    <t>Vysekání výklenků nebo kapes ve zdivu z cihel na maltu vápennou nebo vápenocementovou kapes, plochy do 0,10 m2, hl. do 150 mm</t>
  </si>
  <si>
    <t>https://podminky.urs.cz/item/CS_URS_2024_01/973031324</t>
  </si>
  <si>
    <t>974031121</t>
  </si>
  <si>
    <t>Vysekání rýh ve zdivu cihelném hl do 30 mm š do 30 mm</t>
  </si>
  <si>
    <t>Vysekání rýh ve zdivu cihelném na maltu vápennou nebo vápenocementovou do hl. 30 mm a šířky do 30 mm</t>
  </si>
  <si>
    <t>https://podminky.urs.cz/item/CS_URS_2024_01/974031121</t>
  </si>
  <si>
    <t>974031132</t>
  </si>
  <si>
    <t>Vysekání rýh ve zdivu cihelném hl do 50 mm š do 70 mm</t>
  </si>
  <si>
    <t>Vysekání rýh ve zdivu cihelném na maltu vápennou nebo vápenocementovou do hl. 50 mm a šířky do 70 mm</t>
  </si>
  <si>
    <t>https://podminky.urs.cz/item/CS_URS_2024_01/974031132</t>
  </si>
  <si>
    <t>741Ch004</t>
  </si>
  <si>
    <t>Drobné prostupy kabelů stěnovými konstrukcemi, včetně zatěsnění.</t>
  </si>
  <si>
    <t>741Ci</t>
  </si>
  <si>
    <t>Demontáže, opravy, přepojování, ochrana</t>
  </si>
  <si>
    <t>741Ci001</t>
  </si>
  <si>
    <t>Odpojení napájecího kabelu suchých WC z rozvaděče RO před zahájením bouracích prací (WL03 Fi4.1+F4.1 CYKY-J 3x2,5)</t>
  </si>
  <si>
    <t>741Ci002</t>
  </si>
  <si>
    <t>Zajištění adekvátní ochrany stávající rozvaděčové sestavy KS1+RE1+RE-VSZ+RO před zahájením bouracích prací.</t>
  </si>
  <si>
    <t>741Cj</t>
  </si>
  <si>
    <t>Podružný instalační materiál a práce</t>
  </si>
  <si>
    <t>741110042</t>
  </si>
  <si>
    <t>Montáž trubka plastová ohebná D přes 23 do 35 mm uložená pevně</t>
  </si>
  <si>
    <t>Montáž trubek elektroinstalačních s nasunutím nebo našroubováním do krabic plastových ohebných, uložených pevně, vnější Ø přes 23 do 35 mm</t>
  </si>
  <si>
    <t>https://podminky.urs.cz/item/CS_URS_2024_01/741110042</t>
  </si>
  <si>
    <t>34571154</t>
  </si>
  <si>
    <t>trubka elektroinstalační ohebná z PH, D 22,9/28,5mm</t>
  </si>
  <si>
    <t>741Cj002</t>
  </si>
  <si>
    <t>Ekvipotenciální přípojnice typu EPS-x (montáž pod rozvaděčem R1).</t>
  </si>
  <si>
    <t>741Cj003</t>
  </si>
  <si>
    <t>Podružný instalační materiál souhrnně pro celý oddíl montážního materiálu a práce (rozbočovací krabice, šrouby, hmoždinky, wagosvorky, dutinky, pásky, trubky atd...) dle celkového rozsahu/objemu dodávek.</t>
  </si>
  <si>
    <t>741D</t>
  </si>
  <si>
    <t>HZS - Hodinové zúčtovací sazby</t>
  </si>
  <si>
    <t>HZS2232</t>
  </si>
  <si>
    <t>Hodinová zúčtovací sazba elektrikář odborný</t>
  </si>
  <si>
    <t>hod</t>
  </si>
  <si>
    <t>Hodinové zúčtovací sazby profesí PSV provádění stavebních instalací elektrikář odborný</t>
  </si>
  <si>
    <t>https://podminky.urs.cz/item/CS_URS_2024_01/HZS2232</t>
  </si>
  <si>
    <t>741810002</t>
  </si>
  <si>
    <t>Celková prohlídka elektrického rozvodu a zařízení přes 100 000 do 500 000,- Kč</t>
  </si>
  <si>
    <t>Zkoušky a prohlídky elektrických rozvodů a zařízení celková prohlídka a vyhotovení revizní zprávy pro objem montážních prací přes 100 do 500 tis. Kč</t>
  </si>
  <si>
    <t>https://podminky.urs.cz/item/CS_URS_2024_01/741810002</t>
  </si>
  <si>
    <t>HZS4211</t>
  </si>
  <si>
    <t>Hodinová zúčtovací sazba revizní technik</t>
  </si>
  <si>
    <t>Hodinové zúčtovací sazby ostatních profesí revizní a kontrolní činnost revizní technik</t>
  </si>
  <si>
    <t>https://podminky.urs.cz/item/CS_URS_2024_01/HZS4211</t>
  </si>
  <si>
    <t>741820102</t>
  </si>
  <si>
    <t>Měření intenzity osvětlení</t>
  </si>
  <si>
    <t>Měření osvětlovacího zařízení intenzity osvětlení na pracovišti do 50 svítidel</t>
  </si>
  <si>
    <t>https://podminky.urs.cz/item/CS_URS_2024_01/741820102</t>
  </si>
  <si>
    <t>741D008</t>
  </si>
  <si>
    <t>Provedení Technické Prohlídky a Zkoušky (TPZ) Určených Technických Zařízení (UTZ).</t>
  </si>
  <si>
    <t>741D009</t>
  </si>
  <si>
    <t>Podání žádosti a vyřízení Průkazu Způsobilosti (PZ).</t>
  </si>
  <si>
    <t>SO 02 - Demolice dřevěného přístřešku</t>
  </si>
  <si>
    <t>113106121</t>
  </si>
  <si>
    <t>Rozebrání dlažeb z betonových nebo kamenných dlaždic komunikací pro pěší ručně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</si>
  <si>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</si>
  <si>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https://podminky.urs.cz/item/CS_URS_2024_01/113106121</t>
  </si>
  <si>
    <t>2*2,8</t>
  </si>
  <si>
    <t>981011111</t>
  </si>
  <si>
    <t>Demolice budov dřevěných lehkých jednostranně obitých postupným rozebíráním</t>
  </si>
  <si>
    <t>Demolice budov postupným rozebíráním dřevěných lehkých, jednostranně obitých</t>
  </si>
  <si>
    <t>https://podminky.urs.cz/item/CS_URS_2024_01/981011111</t>
  </si>
  <si>
    <t>3,33*2,52*(2,655+2,39)/2</t>
  </si>
  <si>
    <t>981511116</t>
  </si>
  <si>
    <t>Demolice konstrukcí objektů z betonu prostého postupným rozebíráním</t>
  </si>
  <si>
    <t>Demolice konstrukcí objektů postupným rozebíráním konstrukcí z betonu prostého</t>
  </si>
  <si>
    <t>https://podminky.urs.cz/item/CS_URS_2024_01/981511116</t>
  </si>
  <si>
    <t>"patky" 0,4*0,4*0,8*4</t>
  </si>
  <si>
    <t>997006512</t>
  </si>
  <si>
    <t>Vodorovné doprava suti s naložením a složením na skládku přes 100 m do 1 km</t>
  </si>
  <si>
    <t>Vodorovná doprava suti na skládku s naložením na dopravní prostředek a složením přes 100 m do 1 km</t>
  </si>
  <si>
    <t>https://podminky.urs.cz/item/CS_URS_2024_01/997006512</t>
  </si>
  <si>
    <t>997006519</t>
  </si>
  <si>
    <t>Příplatek k vodorovnému přemístění suti na skládku ZKD 1 km přes 1 km</t>
  </si>
  <si>
    <t>Vodorovná doprava suti na skládku Příplatek k ceně -6512 za každý další i započatý 1 km</t>
  </si>
  <si>
    <t>https://podminky.urs.cz/item/CS_URS_2024_01/997006519</t>
  </si>
  <si>
    <t>3,398*9 "Přepočtené koeficientem množství</t>
  </si>
  <si>
    <t>SO 05 - Dešťová kanalizace</t>
  </si>
  <si>
    <t xml:space="preserve">    8 - Trubní vedení</t>
  </si>
  <si>
    <t>M - Práce a dodávky M</t>
  </si>
  <si>
    <t xml:space="preserve">    23-M - Montáže potrubí</t>
  </si>
  <si>
    <t>131213701</t>
  </si>
  <si>
    <t>Hloubení nezapažených jam v soudržných horninách třídy těžitelnosti I skupiny 3 ručně</t>
  </si>
  <si>
    <t>Hloubení nezapažených jam ručně s urovnáním dna do předepsaného profilu a spádu v hornině třídy těžitelnosti I skupiny 3 soudržných</t>
  </si>
  <si>
    <t>https://podminky.urs.cz/item/CS_URS_2024_01/131213701</t>
  </si>
  <si>
    <t xml:space="preserve">Poznámka k položce:_x000d_
Poznámka k položce: Poznámka k položce: viz výkres č. D.2.1.02  - Odstranění podkladní vrstvy pod zpevněnou plochou (betonové panely)</t>
  </si>
  <si>
    <t>2*1,500*1,000*0,05</t>
  </si>
  <si>
    <t>131251202</t>
  </si>
  <si>
    <t>Hloubení jam zapažených v hornině třídy těžitelnosti I skupiny 3 objem do 50 m3 strojně</t>
  </si>
  <si>
    <t>Hloubení zapažených jam a zářezů strojně s urovnáním dna do předepsaného profilu a spádu v hornině třídy těžitelnosti I skupiny 3 přes 20 do 50 m3</t>
  </si>
  <si>
    <t>https://podminky.urs.cz/item/CS_URS_2024_01/131251202</t>
  </si>
  <si>
    <t xml:space="preserve">Poznámka k položce:_x000d_
Poznámka k položce: Poznámka k položce: viz výkres č. D.2.1.02, D.2.1.03.A, D.2.1.04  - Jáma pro zřízení vsakovacího objektu.  - Půdorysný rozměr vrstvy pro štěrkové podloží rozšířen o 0,3 m na každou stranu. - Půdorysný rozměr vrstvy vsakovacích bloků rozšířen o 1,0 m na každou stranu dle montážního listu vsakovacích bloků.</t>
  </si>
  <si>
    <t>2,400*4,200*2,050</t>
  </si>
  <si>
    <t>(21,280-10,080)*1,350</t>
  </si>
  <si>
    <t>151101201</t>
  </si>
  <si>
    <t>Zřízení příložného pažení stěn výkopu hl do 4 m</t>
  </si>
  <si>
    <t>Zřízení pažení stěn výkopu bez rozepření nebo vzepření příložné, hloubky do 4 m</t>
  </si>
  <si>
    <t>https://podminky.urs.cz/item/CS_URS_2024_01/151101201</t>
  </si>
  <si>
    <t xml:space="preserve">Poznámka k položce:_x000d_
Poznámka k položce: Poznámka k položce: viz výkres č. D.2.1.02, D.2.1.04  - Pažení pro jámu vsakovacího objektu.</t>
  </si>
  <si>
    <t>2,050*(2*2,400+2*4,200)</t>
  </si>
  <si>
    <t>1,35*(2*5,600+1*3,800+1*(3,800-0,800))</t>
  </si>
  <si>
    <t>151101211</t>
  </si>
  <si>
    <t>Odstranění příložného pažení stěn hl do 4 m</t>
  </si>
  <si>
    <t>Odstranění pažení stěn výkopu bez rozepření nebo vzepření s uložením pažin na vzdálenost do 3 m od okraje výkopu příložné, hloubky do 4 m</t>
  </si>
  <si>
    <t>https://podminky.urs.cz/item/CS_URS_2024_01/151101211</t>
  </si>
  <si>
    <t>171111105</t>
  </si>
  <si>
    <t>Uložení sypaniny z hornin nesoudržných kamenitých do násypů zhutněných ručně</t>
  </si>
  <si>
    <t>Uložení sypanin do násypů ručně s rozprostřením sypaniny ve vrstvách a s hrubým urovnáním zhutněných z hornin nesoudržných kamenitých</t>
  </si>
  <si>
    <t>https://podminky.urs.cz/item/CS_URS_2024_01/171111105</t>
  </si>
  <si>
    <t xml:space="preserve">Poznámka k položce:_x000d_
Poznámka k položce: Poznámka k položce: viz výkres č. D.2.1.02, D.2.1.04  - Štěrkové podloží a štěrkový podsyp vsakovacího objektu</t>
  </si>
  <si>
    <t>0,500*2,400*4,200</t>
  </si>
  <si>
    <t>0,200*2,400*4,200</t>
  </si>
  <si>
    <t>R01</t>
  </si>
  <si>
    <t>Štěrk frakce 32-63 mm</t>
  </si>
  <si>
    <t>VLASTNÍ</t>
  </si>
  <si>
    <t>1,5*0,500*2,400*4,200</t>
  </si>
  <si>
    <t>1,5*0,200*2,400*4,200</t>
  </si>
  <si>
    <t>174111102</t>
  </si>
  <si>
    <t>Zásyp v uzavřených prostorech sypaninou se zhutněním ručně</t>
  </si>
  <si>
    <t>Zásyp sypaninou z jakékoliv horniny ručně s uložením výkopku ve vrstvách se zhutněním v uzavřených prostorách s urovnáním povrchu zásypu</t>
  </si>
  <si>
    <t>https://podminky.urs.cz/item/CS_URS_2024_01/174111102</t>
  </si>
  <si>
    <t xml:space="preserve">Poznámka k položce:_x000d_
Poznámka k položce: Poznámka k položce: viz výkres č. D.2.1.02, D.2.1.04  - Zásyp jámy pro vsakovací objekt.  - 0,080 m3 – pískové lože pro potrubí vedené v jámě - 0,010 m3 – objem potrubí v jámě - 0,158 m3 – obsyp potrubí</t>
  </si>
  <si>
    <t>0,150+35,784-0,150-7,056-2,722-0,080-0,010-0,158</t>
  </si>
  <si>
    <t>174111109.1</t>
  </si>
  <si>
    <t>Příplatek k zásypu za ruční prohození sypaniny sítem</t>
  </si>
  <si>
    <t>Zásyp sypaninou z jakékoliv horniny ručně Příplatek k ceně za prohození sypaniny sítem</t>
  </si>
  <si>
    <t>https://podminky.urs.cz/item/CS_URS_2024_01/174111109.1</t>
  </si>
  <si>
    <t>132212122</t>
  </si>
  <si>
    <t>Hloubení zapažených rýh šířky do 800 mm v nesoudržných horninách třídy těžitelnosti I skupiny 3 ručně</t>
  </si>
  <si>
    <t>Hloubení zapažených rýh šířky do 800 mm ručně s urovnáním dna do předepsaného profilu a spádu v hornině třídy těžitelnosti I skupiny 3 nesoudržných</t>
  </si>
  <si>
    <t>https://podminky.urs.cz/item/CS_URS_2024_01/132212122</t>
  </si>
  <si>
    <t xml:space="preserve">Poznámka k položce:_x000d_
Poznámka k položce: Poznámka k položce: viz výkres č. D.2.1.02, D.2.1.03.A, D.2.1.03.B  - Kubatury zemních prací jsou vztaženy k upravenému terénu v rámci nového stavu. Úpravy terénu mezi původní a upravenou úrovní nejsou předmětem tohoto SO (řeší samostatná část PD). - Dodávka zámkové dlažby a podkladních vrstev není předmětem tohoto SO (řeší samostatná část PD).</t>
  </si>
  <si>
    <t>0,800*2,000*0,620</t>
  </si>
  <si>
    <t>0,800*1,500*0,610</t>
  </si>
  <si>
    <t>0,800*1,800*0,720</t>
  </si>
  <si>
    <t>132254101</t>
  </si>
  <si>
    <t>Hloubení rýh zapažených š do 800 mm v hornině třídy těžitelnosti I skupiny 3 objem do 20 m3 strojně</t>
  </si>
  <si>
    <t>Hloubení zapažených rýh šířky do 800 mm strojně s urovnáním dna do předepsaného profilu a spádu v hornině třídy těžitelnosti I skupiny 3 do 20 m3</t>
  </si>
  <si>
    <t>https://podminky.urs.cz/item/CS_URS_2024_01/132254101</t>
  </si>
  <si>
    <t>0,800*4,700*0,870</t>
  </si>
  <si>
    <t>0,800*1,600*0,790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</si>
  <si>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</si>
  <si>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</si>
  <si>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</si>
  <si>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https://podminky.urs.cz/item/CS_URS_2024_01/151101101</t>
  </si>
  <si>
    <t xml:space="preserve">Poznámka k položce:_x000d_
Poznámka k položce: Poznámka k položce: viz výkres č. D.2.1.02, D.2.1.03.A, D.2.1.03.B  - Pažení pro rýhy.  - Kubatury zemních prací jsou vztaženy k upravenému terénu v rámci nového stavu. Úpravy terénu mezi původní a upravenou úrovní nejsou předmětem tohoto SO (řeší samostatná část PD). - Dodávka zámkové dlažby a podkladních vrstev není předmětem tohoto SO (řeší samostatná část PD).</t>
  </si>
  <si>
    <t>2*2,000*0,620</t>
  </si>
  <si>
    <t>2*1,500*0,610</t>
  </si>
  <si>
    <t>2*1,800*0,720</t>
  </si>
  <si>
    <t>2*4,700*0,870</t>
  </si>
  <si>
    <t>2*1,600*0,790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</si>
  <si>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</si>
  <si>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</si>
  <si>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</si>
  <si>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</si>
  <si>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161111502</t>
  </si>
  <si>
    <t>Svislé přemístění výkopku z horniny třídy těžitelnosti I skupiny 1 až 3 hl výkopu přes 3 do 6 m nošením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</si>
  <si>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</si>
  <si>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https://podminky.urs.cz/item/CS_URS_2024_01/161111502</t>
  </si>
  <si>
    <t>2,761+0,150</t>
  </si>
  <si>
    <t>161151103</t>
  </si>
  <si>
    <t>Svislé přemístění výkopku z horniny třídy těžitelnosti I skupiny 1 až 3 hl výkopu přes 4 do 8 m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</si>
  <si>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</si>
  <si>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https://podminky.urs.cz/item/CS_URS_2024_01/161151103</t>
  </si>
  <si>
    <t>Poznámka k položce:_x000d_
Poznámka k položce: Poznámka k položce: viz výkres č. D.2.1.02, D.2.1.03.A, D.2.1.03.B</t>
  </si>
  <si>
    <t>35,784+4,282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</si>
  <si>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</si>
  <si>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</si>
  <si>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</si>
  <si>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</si>
  <si>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Poznámka k položce:_x000d_
Poznámka k položce: Poznámka k položce: viz výkres č. D.2.1.02, D.2.1.03.A, D.2.1.03.B, D.2.1.05</t>
  </si>
  <si>
    <t>0,800*1,000*(0,110+0,100)-0,010</t>
  </si>
  <si>
    <t>0,800*2,000*(0,110+0,100)-0,020</t>
  </si>
  <si>
    <t>0,800*1,500*(0,110+0,100)-0,015</t>
  </si>
  <si>
    <t>0,800*1,800*(0,110+0,100)-0,018</t>
  </si>
  <si>
    <t>0,800*4,700*(0,110+0,100)-0,047</t>
  </si>
  <si>
    <t>0,800*1,600*(0,110+0,100)-0,016</t>
  </si>
  <si>
    <t>175111109</t>
  </si>
  <si>
    <t>Příplatek k obsypání potrubí za ruční prohození sypaniny, uložené do 3 m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</si>
  <si>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</si>
  <si>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https://podminky.urs.cz/item/CS_URS_2024_01/175111109</t>
  </si>
  <si>
    <t>58337600</t>
  </si>
  <si>
    <t>štěrkopísek frakce 0/45</t>
  </si>
  <si>
    <t>1,6*1,991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</si>
  <si>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</si>
  <si>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</si>
  <si>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</si>
  <si>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</si>
  <si>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 xml:space="preserve">Poznámka k položce:_x000d_
Poznámka k položce: Poznámka k položce: viz výkres č. D.2.1.02, D.2.1.03.A, D.2.1.03.B  - 0,126 m3 je součet objemů potrubí ve výkopech  -Vytěženou, nepotřebnou zeminu lze místo odvozu na skládku, využít na terénní úpravy v okolí stavby</t>
  </si>
  <si>
    <t>1,008+1,991+7,056+2,722+0,126+0,150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</si>
  <si>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</si>
  <si>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</si>
  <si>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</si>
  <si>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</si>
  <si>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 xml:space="preserve">Poznámka k položce:_x000d_
Poznámka k položce: Poznámka k položce: viz výkres č. D.2.1.02, D.2.1.03.A, D.2.1.03.B  -Vytěženou, nepotřebnou zeminu lze místo odvozu na skládku, využít na terénní úpravy v okolí stavby</t>
  </si>
  <si>
    <t>20*13,053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</si>
  <si>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</si>
  <si>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</si>
  <si>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</si>
  <si>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</si>
  <si>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171151111</t>
  </si>
  <si>
    <t>Uložení sypaniny z hornin nesoudržných sypkých do násypů zhutněných strojně</t>
  </si>
  <si>
    <t>Uložení sypanin do násypů strojně s rozprostřením sypaniny ve vrstvách a s hrubým urovnáním zhutněných z hornin nesoudržných sypkých</t>
  </si>
  <si>
    <t>https://podminky.urs.cz/item/CS_URS_2024_01/171151111</t>
  </si>
  <si>
    <t>171201221</t>
  </si>
  <si>
    <t>Poplatek za uložení na skládce (skládkovné) zeminy a kamení kód odpadu 17 05 04</t>
  </si>
  <si>
    <t>Poplatek za uložení stavebního odpadu na skládce (skládkovné) zeminy a kamení zatříděného do Katalogu odpadů pod kódem 17 05 04</t>
  </si>
  <si>
    <t>https://podminky.urs.cz/item/CS_URS_2024_01/171201221</t>
  </si>
  <si>
    <t>1,8*13,053</t>
  </si>
  <si>
    <t>174111101.1</t>
  </si>
  <si>
    <t>Zásyp sypaninou z jakékoliv horniny ručně s uložením výkopku ve vrstvách se zhutněním jam, šachet, rýh nebo kolem objektů v těchto vykopávkách - Druhá vrstva zásypu potrubí prosátým výkopkem</t>
  </si>
  <si>
    <t>CS ÚRS 2023 01</t>
  </si>
  <si>
    <t>https://podminky.urs.cz/item/CS_URS_2023_01/174111101.1</t>
  </si>
  <si>
    <t>0,800*2,000*0,200</t>
  </si>
  <si>
    <t>0,800*1,500*0,200</t>
  </si>
  <si>
    <t>0,800*1,800*0,200</t>
  </si>
  <si>
    <t>0,800*4,700*0,200</t>
  </si>
  <si>
    <t>0,800*1,600*0,200</t>
  </si>
  <si>
    <t>174111109.2</t>
  </si>
  <si>
    <t>https://podminky.urs.cz/item/CS_URS_2024_01/174111109.2</t>
  </si>
  <si>
    <t>174111101.2</t>
  </si>
  <si>
    <t>https://podminky.urs.cz/item/CS_URS_2024_01/174111101.2</t>
  </si>
  <si>
    <t>0,800*2,000*0,110</t>
  </si>
  <si>
    <t>0,800*1,500*0,100</t>
  </si>
  <si>
    <t>0,800*1,800*0,210</t>
  </si>
  <si>
    <t>174111109.3</t>
  </si>
  <si>
    <t>https://podminky.urs.cz/item/CS_URS_2024_01/174111109.3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</si>
  <si>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</si>
  <si>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</si>
  <si>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</si>
  <si>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</si>
  <si>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0,800*4,700*0,360</t>
  </si>
  <si>
    <t>0,800*1,600*0,280</t>
  </si>
  <si>
    <t>359901211</t>
  </si>
  <si>
    <t>Monitoring stoky jakékoli výšky na nové kanalizaci</t>
  </si>
  <si>
    <t>Monitoring stok (kamerový systém) jakékoli výšky nová kanalizace</t>
  </si>
  <si>
    <t>https://podminky.urs.cz/item/CS_URS_2024_01/359901211</t>
  </si>
  <si>
    <t>Poznámka k položce:_x000d_
Poznámka k položce: Poznámka k položce: viz výkres č. D.2.1.02</t>
  </si>
  <si>
    <t>11,1+1,5</t>
  </si>
  <si>
    <t>451573111</t>
  </si>
  <si>
    <t>Lože pod potrubí otevřený výkop ze štěrkopísku</t>
  </si>
  <si>
    <t>Lože pod potrubí, stoky a drobné objekty v otevřeném výkopu z písku a štěrkopísku do 63 mm</t>
  </si>
  <si>
    <t>https://podminky.urs.cz/item/CS_URS_2024_01/451573111</t>
  </si>
  <si>
    <t xml:space="preserve">Poznámka k položce:_x000d_
Poznámka k položce: Poznámka k položce: viz výkres č. D.2.1.02, D.2.1.03.A, D.2.1.03.B, D.2.1.05  - Lože pod potrubí.</t>
  </si>
  <si>
    <t>0,800*1,000*0,100</t>
  </si>
  <si>
    <t>0,800*2,000*0,100</t>
  </si>
  <si>
    <t>0,800*1,800*0,100</t>
  </si>
  <si>
    <t>0,800*4,700*0,100</t>
  </si>
  <si>
    <t>0,800*1,600*0,100</t>
  </si>
  <si>
    <t>619996145</t>
  </si>
  <si>
    <t>Ochrana samostatných konstrukcí a prvků obalením geotextilií</t>
  </si>
  <si>
    <t>Ochrana stavebních konstrukcí a samostatných prvků včetně pozdějšího odstranění obalením geotextilií samostatných konstrukcí a prvků</t>
  </si>
  <si>
    <t>https://podminky.urs.cz/item/CS_URS_2024_01/619996145</t>
  </si>
  <si>
    <t xml:space="preserve">Poznámka k položce:_x000d_
Poznámka k položce: Poznámka k položce: viz výkres č. D.2.1.02, D.2.1.04   - Povrch štěrkového podsypu a štěrkového podloží s rezervou pro překládání  - Dno s přesahem min. 0,5 m na každou stranu vsakovacích boxů  - Strop s přesahem min. 0,5 m na každou stranu vsakovacích boxů – ve dvou vrstvách (třívrstvá struktura s hydroizolací) - Stěny s rezervou pro překládání ve dvou vrstvách (třívrstvá struktura s hydroizolací)</t>
  </si>
  <si>
    <t>1,3*2*(2,400*4,200+2,400*(0,500+0,200)+4,200*(0,500+0,200))</t>
  </si>
  <si>
    <t>1,1*(0,500+3,600+0,500)*(0,500+1,800+0,500)</t>
  </si>
  <si>
    <t>1,1*(0,500+3,600+0,500)*(0,500+1,800+0,500)*2</t>
  </si>
  <si>
    <t>1,3*(2*3,600*0,420)*2</t>
  </si>
  <si>
    <t>1,3*(2*1,800*0,420)*2</t>
  </si>
  <si>
    <t>R02</t>
  </si>
  <si>
    <t>Ochrana konstrukcí nebo samostatných prvků obalením hydroizolační fólií</t>
  </si>
  <si>
    <t xml:space="preserve">Poznámka k položce:_x000d_
Poznámka k položce: Poznámka k položce: viz výkres č. D.2.1.02, D.2.1.04  - Strop s přesahem min. 0,5 m na každou stranu vsakovacích boxů – v jedné vrstvě (třívrstvá struktura s geotextílií) - Stěny s rezervou pro překládání v jedné vrstvě (třívrstvá struktura s geotextílií)</t>
  </si>
  <si>
    <t>1,3*(2*3,600*0,420)</t>
  </si>
  <si>
    <t>1,3*(2*1,800*0,420)</t>
  </si>
  <si>
    <t>635111421</t>
  </si>
  <si>
    <t>Doplnění násypů pod podlahy, mazaniny a dlažby pískem pl přes 2 m2</t>
  </si>
  <si>
    <t>Doplnění násypu pod dlažby, podlahy a mazaniny pískem neupraveným (s dodáním hmot), s udusáním a urovnáním povrchu násypu plochy jednotlivě přes 2 m2</t>
  </si>
  <si>
    <t>https://podminky.urs.cz/item/CS_URS_2024_01/635111421</t>
  </si>
  <si>
    <t xml:space="preserve">Poznámka k položce:_x000d_
Poznámka k položce: Poznámka k položce: viz výkres č. D.2.1.02  - Nová podkladní vrstva pod zpevněnou plochu.</t>
  </si>
  <si>
    <t>2*1,500*1,000*0,050</t>
  </si>
  <si>
    <t>631311131</t>
  </si>
  <si>
    <t>Doplnění dosavadních mazanin betonem prostým plochy do 1 m2 tloušťky přes 80 mm</t>
  </si>
  <si>
    <t>Doplnění dosavadních mazanin prostým betonem s dodáním hmot, bez potěru, plochy jednotlivě do 1 m2 a tl. přes 80 mm</t>
  </si>
  <si>
    <t>https://podminky.urs.cz/item/CS_URS_2024_01/631311131</t>
  </si>
  <si>
    <t xml:space="preserve">Poznámka k položce:_x000d_
Poznámka k položce: Poznámka k položce: viz výkres č. D.2.1.02  - Doplnění stávajících betonových panelů v místě provádění výkopu pro vsakovací objekt</t>
  </si>
  <si>
    <t>2*1,500*1,000*0,150</t>
  </si>
  <si>
    <t>Trubní vedení</t>
  </si>
  <si>
    <t>897171111.R</t>
  </si>
  <si>
    <t>Akumulační boxy z PP pro vsakování dešťových vod zatížené osobními automobily objemu do 10 m3 - montáž</t>
  </si>
  <si>
    <t>Poznámka k položce:_x000d_
Poznámka k položce: Poznámka k položce: viz výkres č. D.2.1.02, D.2.1.04</t>
  </si>
  <si>
    <t>1*3,600*1,800*0,420</t>
  </si>
  <si>
    <t>Plastový vsakovací blok 300 l, akumulační objem 287 litrů, délka 1200 mm, šířka 600 mm, výška 420 mm, hmotnost 17 kg</t>
  </si>
  <si>
    <t>1*9</t>
  </si>
  <si>
    <t>R03</t>
  </si>
  <si>
    <t>Ostatní práce spojené s realizací vsakovacího objektu – pomocné práce při realizaci, zaměřování, zprovoznění, zkoušení atd.</t>
  </si>
  <si>
    <t>R04</t>
  </si>
  <si>
    <t>Vystrojení vsakovacího objektu</t>
  </si>
  <si>
    <t xml:space="preserve">Poznámka k položce:_x000d_
Poznámka k položce: Poznámka k položce: viz výkres č. D.2.1.02, D.2.1.04  Položka obsahuje cenu za: - Zřízení prostupů do vsakovacího bloku pro napojení přívodního potrubí a větracího potrubí. - Instalace větracího potrubí včetně montáže, tvarovek atd. - Úprava hydroizolace a geotexitilie v místě prostupů potrubí.   - Zajištění jednotlivých vsakovacího bloků pomocí speciálních spojovacích konektorů.</t>
  </si>
  <si>
    <t>56241617</t>
  </si>
  <si>
    <t>podzemní filtrační šachta DN 400 s košem, poklop pochozí</t>
  </si>
  <si>
    <t xml:space="preserve">Poznámka k položce:_x000d_
Poznámka k položce: Poznámka k položce: viz výkres č. D.2.1.02, D.2.1.06  - Před objednáním je nutné provést zaměření skutečné hloubky, pozice přítoků a niveletu upraveného terénu.</t>
  </si>
  <si>
    <t>R06</t>
  </si>
  <si>
    <t>Revizní a čistící šachta - DN400 dno - montáž</t>
  </si>
  <si>
    <t>R07</t>
  </si>
  <si>
    <t>Revizní a čistící šachta - DN400 šachtová roura - montáž</t>
  </si>
  <si>
    <t>894812249</t>
  </si>
  <si>
    <t>Příplatek k rourám revizní a čistící šachty z PP DN 425 za uříznutí šachtové roury</t>
  </si>
  <si>
    <t>Revizní a čistící šachta z polypropylenu PP pro hladké trouby DN 425 roura šachtová korugovaná Příplatek k cenám 2231 - 2242 za uříznutí šachtové roury</t>
  </si>
  <si>
    <t>https://podminky.urs.cz/item/CS_URS_2024_01/894812249</t>
  </si>
  <si>
    <t>894812257</t>
  </si>
  <si>
    <t>Revizní a čistící šachta z PP DN 425 poklop plastový pochůzí pro třídu zatížení A15</t>
  </si>
  <si>
    <t>Revizní a čistící šachta z polypropylenu PP pro hladké trouby DN 425 poklop plastový (pro třídu zatížení) pochůzí (A15)</t>
  </si>
  <si>
    <t>https://podminky.urs.cz/item/CS_URS_2024_01/894812257</t>
  </si>
  <si>
    <t>R05</t>
  </si>
  <si>
    <t>Potrubí z PP propojení potrubí DN 110 - napojení na dešťové svody, žlab</t>
  </si>
  <si>
    <t>1+1+1</t>
  </si>
  <si>
    <t>871265221</t>
  </si>
  <si>
    <t>Kanalizační potrubí z tvrdého PVC v otevřeném výkopu ve sklonu do 20 %, hladkého plnostěnného jednovrstvého, tuhost třídy SN 8 DN 110</t>
  </si>
  <si>
    <t>https://podminky.urs.cz/item/CS_URS_2023_01/871265221</t>
  </si>
  <si>
    <t>11,1+1,5+0,5+0,6+0,5+0,5</t>
  </si>
  <si>
    <t>877260310</t>
  </si>
  <si>
    <t>Montáž kolen na kanalizačním potrubí z PP nebo tvrdého PVC trub hladkých plnostěnných DN 100</t>
  </si>
  <si>
    <t>Montáž tvarovek na kanalizačním plastovém potrubí z PP nebo PVC-U hladkého plnostěnného kolen, víček nebo hrdlových uzávěrů DN 100</t>
  </si>
  <si>
    <t>https://podminky.urs.cz/item/CS_URS_2024_01/877260310</t>
  </si>
  <si>
    <t xml:space="preserve">Poznámka k položce:_x000d_
Poznámka k položce: Poznámka k položce: viz výkres č. D.2.1.02  - 4x v místě napojení na dešťový svod</t>
  </si>
  <si>
    <t>R08</t>
  </si>
  <si>
    <t>KOLENO 110/45° PVC</t>
  </si>
  <si>
    <t>877260320</t>
  </si>
  <si>
    <t>Montáž odboček na kanalizačním potrubí z PP nebo tvrdého PVC trub hladkých plnostěnných DN 100</t>
  </si>
  <si>
    <t>Montáž tvarovek na kanalizačním plastovém potrubí z PP nebo PVC-U hladkého plnostěnného odboček DN 100</t>
  </si>
  <si>
    <t>https://podminky.urs.cz/item/CS_URS_2024_01/877260320</t>
  </si>
  <si>
    <t>1+1</t>
  </si>
  <si>
    <t>R09</t>
  </si>
  <si>
    <t>ODBOČKA 45° 110/110 PVC</t>
  </si>
  <si>
    <t>899722113</t>
  </si>
  <si>
    <t>Krytí potrubí z plastů výstražnou fólií z PVC přes 25 do 34cm</t>
  </si>
  <si>
    <t>Krytí potrubí z plastů výstražnou fólií z PVC šířky přes 25 do 34 cm</t>
  </si>
  <si>
    <t>https://podminky.urs.cz/item/CS_URS_2024_01/899722113</t>
  </si>
  <si>
    <t>Poznámka k položce:_x000d_
Poznámka k položce: Poznámka k položce: viz výkres č. D.2.1.02, D.2.1.05</t>
  </si>
  <si>
    <t>892312121</t>
  </si>
  <si>
    <t>Tlaková zkouška vzduchem potrubí DN 150 těsnícím vakem ucpávkovým</t>
  </si>
  <si>
    <t>úsek</t>
  </si>
  <si>
    <t>Tlakové zkoušky vzduchem těsnícími vaky ucpávkovými DN 150</t>
  </si>
  <si>
    <t>https://podminky.urs.cz/item/CS_URS_2024_01/892312121</t>
  </si>
  <si>
    <t>965042231</t>
  </si>
  <si>
    <t>Bourání podkladů pod dlažby nebo mazanin betonových nebo z litého asfaltu tl přes 100 mm pl do 4 m2</t>
  </si>
  <si>
    <t>Bourání mazanin betonových nebo z litého asfaltu tl. přes 100 mm, plochy do 4 m2</t>
  </si>
  <si>
    <t>https://podminky.urs.cz/item/CS_URS_2024_01/965042231</t>
  </si>
  <si>
    <t xml:space="preserve">Poznámka k položce:_x000d_
Poznámka k položce: Poznámka k položce: viz výkres č. D.2.1.02  - Odstranění stávajících betonových panelů v místě provádění výkopu pro vsakovací objekt</t>
  </si>
  <si>
    <t>997013211.R</t>
  </si>
  <si>
    <t>Vnitrostaveništní doprava suti a vybouraných hmot vodorovně do 50 m svisle ručně</t>
  </si>
  <si>
    <t>30*1,220</t>
  </si>
  <si>
    <t>997013631</t>
  </si>
  <si>
    <t>Poplatek za uložení na skládce (skládkovné) stavebního odpadu směsného kód odpadu 17 09 04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</si>
  <si>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</si>
  <si>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</si>
  <si>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998276101</t>
  </si>
  <si>
    <t>Přesun hmot pro trubní vedení z trub z plastických hmot otevřený výkop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</si>
  <si>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</si>
  <si>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</si>
  <si>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R10</t>
  </si>
  <si>
    <t>Doprava materiálu na stavbu</t>
  </si>
  <si>
    <t>Poznámka k položce:_x000d_
Poznámka k položce: Poznámka k položce: - Náklady spojené s dopravou materiálu na místo stavby</t>
  </si>
  <si>
    <t>Práce a dodávky M</t>
  </si>
  <si>
    <t>23-M</t>
  </si>
  <si>
    <t>Montáže potrubí</t>
  </si>
  <si>
    <t>230120046</t>
  </si>
  <si>
    <t>Čištění potrubí profukováním nebo proplachováním DN 100</t>
  </si>
  <si>
    <t>https://podminky.urs.cz/item/CS_URS_2024_01/230120046</t>
  </si>
  <si>
    <t>24633006</t>
  </si>
  <si>
    <t>pěna montážní PUR jednosložková</t>
  </si>
  <si>
    <t>litr</t>
  </si>
  <si>
    <t>HZS</t>
  </si>
  <si>
    <t>Hodinové zúčtovací sazby</t>
  </si>
  <si>
    <t>HZS4222</t>
  </si>
  <si>
    <t>Hodinová zúčtovací sazba geodet specialista</t>
  </si>
  <si>
    <t>262144</t>
  </si>
  <si>
    <t>Hodinové zúčtovací sazby ostatních profesí revizní a kontrolní činnost geodet specialista</t>
  </si>
  <si>
    <t>https://podminky.urs.cz/item/CS_URS_2024_01/HZS4222</t>
  </si>
  <si>
    <t>Poznámka k položce:_x000d_
Poznámka k položce: Poznámka k položce: Vytyčení sítí, zaměření skutečného provedení atd.</t>
  </si>
  <si>
    <t>HZS4231</t>
  </si>
  <si>
    <t>Hodinová zúčtovací sazba technik</t>
  </si>
  <si>
    <t>Hodinové zúčtovací sazby ostatních profesí revizní a kontrolní činnost technik</t>
  </si>
  <si>
    <t>https://podminky.urs.cz/item/CS_URS_2024_01/HZS4231</t>
  </si>
  <si>
    <t>Poznámka k položce:_x000d_
Poznámka k položce: Poznámka k položce: Zkoušky v rámci montážních prací, kontroly při realizaci, uvedení do provozu</t>
  </si>
  <si>
    <t>HZS4232</t>
  </si>
  <si>
    <t>Hodinová zúčtovací sazba technik odborný</t>
  </si>
  <si>
    <t>Hodinové zúčtovací sazby ostatních profesí revizní a kontrolní činnost technik odborný</t>
  </si>
  <si>
    <t>https://podminky.urs.cz/item/CS_URS_2024_01/HZS4232</t>
  </si>
  <si>
    <t>Poznámka k položce:_x000d_
Poznámka k položce: Poznámka k položce: Dozor hydrogeologa při realizaci vsakovacího objektu</t>
  </si>
  <si>
    <t>SO 06 - Zrušení přípojky vodovodu</t>
  </si>
  <si>
    <t>081002000</t>
  </si>
  <si>
    <t>Doprava zaměstnanců</t>
  </si>
  <si>
    <t>1024</t>
  </si>
  <si>
    <t>-317468051</t>
  </si>
  <si>
    <t>https://podminky.urs.cz/item/CS_URS_2024_01/081002000</t>
  </si>
  <si>
    <t>"Čas ztrávený na cestě"3</t>
  </si>
  <si>
    <t>091104000</t>
  </si>
  <si>
    <t>Stroje a zařízení nevyžadující montáž</t>
  </si>
  <si>
    <t>km</t>
  </si>
  <si>
    <t>-1291497642</t>
  </si>
  <si>
    <t>https://podminky.urs.cz/item/CS_URS_2024_01/091104000</t>
  </si>
  <si>
    <t>"Montážní a terénní vozidla"40</t>
  </si>
  <si>
    <t>R1</t>
  </si>
  <si>
    <t>Zrušení PE vodovodní přípojky</t>
  </si>
  <si>
    <t>2040917274</t>
  </si>
  <si>
    <t>https://podminky.urs.cz/item/CS_URS_2024_01/R1</t>
  </si>
  <si>
    <t>R2</t>
  </si>
  <si>
    <t>D+M PE elektrozáslepky SDR11 dn32</t>
  </si>
  <si>
    <t>-2011592908</t>
  </si>
  <si>
    <t>R4</t>
  </si>
  <si>
    <t>-752377758</t>
  </si>
  <si>
    <t>HZS2492</t>
  </si>
  <si>
    <t>Hodinová zúčtovací sazba pomocný dělník PSV</t>
  </si>
  <si>
    <t>512</t>
  </si>
  <si>
    <t>-1084051991</t>
  </si>
  <si>
    <t>Hodinové zúčtovací sazby profesí PSV zednické výpomoci a pomocné práce PSV pomocný dělník PSV</t>
  </si>
  <si>
    <t>https://podminky.urs.cz/item/CS_URS_2024_01/HZS2492</t>
  </si>
  <si>
    <t>"Rozřezání asfaltu v místě napojení vodovodní přípojky na vodovodní řád, ruční výkop zeminy"8</t>
  </si>
  <si>
    <t>"zához výkopku po podpojení vodovodního potrubí a zaslepení"3</t>
  </si>
  <si>
    <t>R5</t>
  </si>
  <si>
    <t>Oprava asfaltové cesty po odpojení plynovodního potrubí včetně dodání asfaltu v plytlích</t>
  </si>
  <si>
    <t>kpl.</t>
  </si>
  <si>
    <t>-1081926066</t>
  </si>
  <si>
    <t>Poznámka k položce:_x000d_
Včetně zhutnění zeminy</t>
  </si>
  <si>
    <t>SO 07 - Zrušení přípojky plynu</t>
  </si>
  <si>
    <t>-819173472</t>
  </si>
  <si>
    <t>Zrušení PE plynovodní přípojky</t>
  </si>
  <si>
    <t>-1750957218</t>
  </si>
  <si>
    <t>2067297624</t>
  </si>
  <si>
    <t>-369560964</t>
  </si>
  <si>
    <t>R3</t>
  </si>
  <si>
    <t>UBROUSEK odmašťovací 90x225mm</t>
  </si>
  <si>
    <t>-1707206921</t>
  </si>
  <si>
    <t>-520071708</t>
  </si>
  <si>
    <t>547602199</t>
  </si>
  <si>
    <t>"Rozřezání asfaltu v místě napojení plynovodní přípojky na plynovodní řád, ruční výkop zeminy"8</t>
  </si>
  <si>
    <t>"zához výkopku po podpojení plynovodního potrubí a zaslepení"3</t>
  </si>
  <si>
    <t>-726525890</t>
  </si>
  <si>
    <t>SO 08 - Příprava pro navazující akci</t>
  </si>
  <si>
    <t>Příprava pro navazující akci "Rekonstrukce a prodloužení nástupiště v zastávce Střítež u Českého Těšína"</t>
  </si>
  <si>
    <t>7 - 7</t>
  </si>
  <si>
    <t>702511</t>
  </si>
  <si>
    <t>PRŮRAZ ZDIVEM (PŘÍČKOU) ZDĚNÝM TLOUŠŤKY DO 45 CM</t>
  </si>
  <si>
    <t>KUS</t>
  </si>
  <si>
    <t>OTSKP 2024</t>
  </si>
  <si>
    <t>Poznámka k položce:_x000d_
Technická specifikace položky odpovídá příslušné cenové soustavě.</t>
  </si>
  <si>
    <t>703763</t>
  </si>
  <si>
    <t>KABELOVÁ UCPÁVKA VODĚ ODOLNÁ PRO VNITŘNÍ PRŮMĚR OTVORU 105 - 185MM</t>
  </si>
  <si>
    <t>703755</t>
  </si>
  <si>
    <t>PROTIPOŽÁRNÍ UCPÁVKA PROSTUPU KABELOVÉHO PR. DO 200MM, DO EI 90 MIN.</t>
  </si>
  <si>
    <t>R7441442</t>
  </si>
  <si>
    <t>ROZVODNICE NN PLASTOVÁ VYZBORJENÁ, MIN. IP 55, TŘÍDA IZOLACE II, 510-800 X 610-900 MM</t>
  </si>
  <si>
    <t>R-POLOŽKA</t>
  </si>
  <si>
    <t>75I921</t>
  </si>
  <si>
    <t>OPTOTRUBKA HDPE S LANKEM PRŮMĚRU DO 40 MM</t>
  </si>
  <si>
    <t>75I91X</t>
  </si>
  <si>
    <t>OPTOTRUBKA HDPE - MONTÁŽ</t>
  </si>
  <si>
    <t>VRN - Vedlejší rozpočtové náklady</t>
  </si>
  <si>
    <t>VRN - Všeobecný objekt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</si>
  <si>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</si>
  <si>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</si>
  <si>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</si>
  <si>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</si>
  <si>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</si>
  <si>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Všeobecný objekt</t>
  </si>
  <si>
    <t>VRN1</t>
  </si>
  <si>
    <t>Průzkumné, geodetické a projektové práce</t>
  </si>
  <si>
    <t>011214200</t>
  </si>
  <si>
    <t>Ornitologický průzkum</t>
  </si>
  <si>
    <t>Kč</t>
  </si>
  <si>
    <t>https://podminky.urs.cz/item/CS_URS_2024_01/011214200</t>
  </si>
  <si>
    <t>012103000</t>
  </si>
  <si>
    <t>Geodetické práce před výstavbou - vytýčení sítí</t>
  </si>
  <si>
    <t>https://podminky.urs.cz/item/CS_URS_2024_01/012103000</t>
  </si>
  <si>
    <t>012203000</t>
  </si>
  <si>
    <t>Geodetické práce při provádění stavby</t>
  </si>
  <si>
    <t>https://podminky.urs.cz/item/CS_URS_2024_01/012203000</t>
  </si>
  <si>
    <t>013002000</t>
  </si>
  <si>
    <t>Projektové práce</t>
  </si>
  <si>
    <t>https://podminky.urs.cz/item/CS_URS_2024_01/013002000</t>
  </si>
  <si>
    <t>"Dílenská dokumentace</t>
  </si>
  <si>
    <t>013254000</t>
  </si>
  <si>
    <t>Dokumentace skutečného provedení stavby</t>
  </si>
  <si>
    <t>1445810237</t>
  </si>
  <si>
    <t>https://podminky.urs.cz/item/CS_URS_2024_01/013254000</t>
  </si>
  <si>
    <t>"Dokumentace skutečného provedení stavby v elektronické podobě"1</t>
  </si>
  <si>
    <t>93817891</t>
  </si>
  <si>
    <t>"Dokumentace skutečného provedení stavby v listinné podobě"1</t>
  </si>
  <si>
    <t>013294000</t>
  </si>
  <si>
    <t>Ostatní dokumentace</t>
  </si>
  <si>
    <t>-1868244795</t>
  </si>
  <si>
    <t>https://podminky.urs.cz/item/CS_URS_2024_01/013294000</t>
  </si>
  <si>
    <t>"Geodetická dokumentace skutečného provedení stavby"1</t>
  </si>
  <si>
    <t>VO.ROBPUDP.1</t>
  </si>
  <si>
    <t>Ostatní dokumentace - osvědčení o bezpečnosti</t>
  </si>
  <si>
    <t>VRN3</t>
  </si>
  <si>
    <t>Zařízení staveniště</t>
  </si>
  <si>
    <t>030001000</t>
  </si>
  <si>
    <t xml:space="preserve">Zařízení staveniště </t>
  </si>
  <si>
    <t>https://podminky.urs.cz/item/CS_URS_2024_01/030001000</t>
  </si>
  <si>
    <t>Poznámka k položce:_x000d_
Zařízení staveniště (mobilní sklad+kancelář, mobilní WC,oplocení ZS, dopravní značení, informační tabule, spotřeba energie pro ZS atd.)- po celou dobu stavby</t>
  </si>
  <si>
    <t>030001200</t>
  </si>
  <si>
    <t xml:space="preserve">Zábor pozemku - cena za  pronájem po celou dobu stavby</t>
  </si>
  <si>
    <t>Zábor pozemku - cena za pronájem po celou dobu stavby</t>
  </si>
  <si>
    <t>034203300</t>
  </si>
  <si>
    <t>Opatření na ochranu před povětrnostními vlivy - zakrývání nepromokavou plachtou</t>
  </si>
  <si>
    <t>VRN4</t>
  </si>
  <si>
    <t>Inženýrská činnost</t>
  </si>
  <si>
    <t>044002000</t>
  </si>
  <si>
    <t>Revize a průkazy UTZ neobsažené v položkách</t>
  </si>
  <si>
    <t>"vč. revize komínů</t>
  </si>
  <si>
    <t>045002000</t>
  </si>
  <si>
    <t>Kompletační a koordinační činnost</t>
  </si>
  <si>
    <t>https://podminky.urs.cz/item/CS_URS_2024_01/045002000</t>
  </si>
  <si>
    <t>VRN7</t>
  </si>
  <si>
    <t>Provozní vlivy</t>
  </si>
  <si>
    <t>071002000</t>
  </si>
  <si>
    <t>Provoz investora, třetích osob</t>
  </si>
  <si>
    <t>https://podminky.urs.cz/item/CS_URS_2024_01/071002000</t>
  </si>
  <si>
    <t>075002000</t>
  </si>
  <si>
    <t xml:space="preserve">Ochranná pásma </t>
  </si>
  <si>
    <t>Ochranná pásma</t>
  </si>
  <si>
    <t>https://podminky.urs.cz/item/CS_URS_2024_01/075002000</t>
  </si>
  <si>
    <t>"Ochranná pásma dle situace - ztížené podmínky"1</t>
  </si>
  <si>
    <t>VRN9</t>
  </si>
  <si>
    <t>Ostatní náklady</t>
  </si>
  <si>
    <t>091003000</t>
  </si>
  <si>
    <t>Ostatní náklady bez rozlišení</t>
  </si>
  <si>
    <t>https://podminky.urs.cz/item/CS_URS_2024_01/091003000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</si>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</sst>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1214200" TargetMode="External" /><Relationship Id="rId2" Type="http://schemas.openxmlformats.org/officeDocument/2006/relationships/hyperlink" Target="https://podminky.urs.cz/item/CS_URS_2024_01/012103000" TargetMode="External" /><Relationship Id="rId3" Type="http://schemas.openxmlformats.org/officeDocument/2006/relationships/hyperlink" Target="https://podminky.urs.cz/item/CS_URS_2024_01/012203000" TargetMode="External" /><Relationship Id="rId4" Type="http://schemas.openxmlformats.org/officeDocument/2006/relationships/hyperlink" Target="https://podminky.urs.cz/item/CS_URS_2024_01/013002000" TargetMode="External" /><Relationship Id="rId5" Type="http://schemas.openxmlformats.org/officeDocument/2006/relationships/hyperlink" Target="https://podminky.urs.cz/item/CS_URS_2024_01/013254000" TargetMode="External" /><Relationship Id="rId6" Type="http://schemas.openxmlformats.org/officeDocument/2006/relationships/hyperlink" Target="https://podminky.urs.cz/item/CS_URS_2024_01/013254000" TargetMode="External" /><Relationship Id="rId7" Type="http://schemas.openxmlformats.org/officeDocument/2006/relationships/hyperlink" Target="https://podminky.urs.cz/item/CS_URS_2024_01/013294000" TargetMode="External" /><Relationship Id="rId8" Type="http://schemas.openxmlformats.org/officeDocument/2006/relationships/hyperlink" Target="https://podminky.urs.cz/item/CS_URS_2024_01/030001000" TargetMode="External" /><Relationship Id="rId9" Type="http://schemas.openxmlformats.org/officeDocument/2006/relationships/hyperlink" Target="https://podminky.urs.cz/item/CS_URS_2024_01/045002000" TargetMode="External" /><Relationship Id="rId10" Type="http://schemas.openxmlformats.org/officeDocument/2006/relationships/hyperlink" Target="https://podminky.urs.cz/item/CS_URS_2024_01/071002000" TargetMode="External" /><Relationship Id="rId11" Type="http://schemas.openxmlformats.org/officeDocument/2006/relationships/hyperlink" Target="https://podminky.urs.cz/item/CS_URS_2024_01/075002000" TargetMode="External" /><Relationship Id="rId12" Type="http://schemas.openxmlformats.org/officeDocument/2006/relationships/hyperlink" Target="https://podminky.urs.cz/item/CS_URS_2024_01/091003000" TargetMode="External" /><Relationship Id="rId13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201113" TargetMode="External" /><Relationship Id="rId2" Type="http://schemas.openxmlformats.org/officeDocument/2006/relationships/hyperlink" Target="https://podminky.urs.cz/item/CS_URS_2024_01/113107112" TargetMode="External" /><Relationship Id="rId3" Type="http://schemas.openxmlformats.org/officeDocument/2006/relationships/hyperlink" Target="https://podminky.urs.cz/item/CS_URS_2024_01/113107337" TargetMode="External" /><Relationship Id="rId4" Type="http://schemas.openxmlformats.org/officeDocument/2006/relationships/hyperlink" Target="https://podminky.urs.cz/item/CS_URS_2024_01/121112003" TargetMode="External" /><Relationship Id="rId5" Type="http://schemas.openxmlformats.org/officeDocument/2006/relationships/hyperlink" Target="https://podminky.urs.cz/item/CS_URS_2024_01/132212131" TargetMode="External" /><Relationship Id="rId6" Type="http://schemas.openxmlformats.org/officeDocument/2006/relationships/hyperlink" Target="https://podminky.urs.cz/item/CS_URS_2024_01/132212331" TargetMode="External" /><Relationship Id="rId7" Type="http://schemas.openxmlformats.org/officeDocument/2006/relationships/hyperlink" Target="https://podminky.urs.cz/item/CS_URS_2024_01/162211311" TargetMode="External" /><Relationship Id="rId8" Type="http://schemas.openxmlformats.org/officeDocument/2006/relationships/hyperlink" Target="https://podminky.urs.cz/item/CS_URS_2024_01/162211319" TargetMode="External" /><Relationship Id="rId9" Type="http://schemas.openxmlformats.org/officeDocument/2006/relationships/hyperlink" Target="https://podminky.urs.cz/item/CS_URS_2024_01/171111103" TargetMode="External" /><Relationship Id="rId10" Type="http://schemas.openxmlformats.org/officeDocument/2006/relationships/hyperlink" Target="https://podminky.urs.cz/item/CS_URS_2024_01/174111101" TargetMode="External" /><Relationship Id="rId11" Type="http://schemas.openxmlformats.org/officeDocument/2006/relationships/hyperlink" Target="https://podminky.urs.cz/item/CS_URS_2024_01/181311103" TargetMode="External" /><Relationship Id="rId12" Type="http://schemas.openxmlformats.org/officeDocument/2006/relationships/hyperlink" Target="https://podminky.urs.cz/item/CS_URS_2024_01/181411141" TargetMode="External" /><Relationship Id="rId13" Type="http://schemas.openxmlformats.org/officeDocument/2006/relationships/hyperlink" Target="https://podminky.urs.cz/item/CS_URS_2024_01/274313711" TargetMode="External" /><Relationship Id="rId14" Type="http://schemas.openxmlformats.org/officeDocument/2006/relationships/hyperlink" Target="https://podminky.urs.cz/item/CS_URS_2024_01/274351121" TargetMode="External" /><Relationship Id="rId15" Type="http://schemas.openxmlformats.org/officeDocument/2006/relationships/hyperlink" Target="https://podminky.urs.cz/item/CS_URS_2024_01/274351122" TargetMode="External" /><Relationship Id="rId16" Type="http://schemas.openxmlformats.org/officeDocument/2006/relationships/hyperlink" Target="https://podminky.urs.cz/item/CS_URS_2024_01/317944323" TargetMode="External" /><Relationship Id="rId17" Type="http://schemas.openxmlformats.org/officeDocument/2006/relationships/hyperlink" Target="https://podminky.urs.cz/item/CS_URS_2024_01/319202212" TargetMode="External" /><Relationship Id="rId18" Type="http://schemas.openxmlformats.org/officeDocument/2006/relationships/hyperlink" Target="https://podminky.urs.cz/item/CS_URS_2024_01/342241112" TargetMode="External" /><Relationship Id="rId19" Type="http://schemas.openxmlformats.org/officeDocument/2006/relationships/hyperlink" Target="https://podminky.urs.cz/item/CS_URS_2024_01/342241191" TargetMode="External" /><Relationship Id="rId20" Type="http://schemas.openxmlformats.org/officeDocument/2006/relationships/hyperlink" Target="https://podminky.urs.cz/item/CS_URS_2024_01/417321515" TargetMode="External" /><Relationship Id="rId21" Type="http://schemas.openxmlformats.org/officeDocument/2006/relationships/hyperlink" Target="https://podminky.urs.cz/item/CS_URS_2024_01/417351115" TargetMode="External" /><Relationship Id="rId22" Type="http://schemas.openxmlformats.org/officeDocument/2006/relationships/hyperlink" Target="https://podminky.urs.cz/item/CS_URS_2024_01/417351116" TargetMode="External" /><Relationship Id="rId23" Type="http://schemas.openxmlformats.org/officeDocument/2006/relationships/hyperlink" Target="https://podminky.urs.cz/item/CS_URS_2024_01/417361821" TargetMode="External" /><Relationship Id="rId24" Type="http://schemas.openxmlformats.org/officeDocument/2006/relationships/hyperlink" Target="https://podminky.urs.cz/item/CS_URS_2024_01/561121103" TargetMode="External" /><Relationship Id="rId25" Type="http://schemas.openxmlformats.org/officeDocument/2006/relationships/hyperlink" Target="https://podminky.urs.cz/item/CS_URS_2024_01/564261011" TargetMode="External" /><Relationship Id="rId26" Type="http://schemas.openxmlformats.org/officeDocument/2006/relationships/hyperlink" Target="https://podminky.urs.cz/item/CS_URS_2024_01/596211110" TargetMode="External" /><Relationship Id="rId27" Type="http://schemas.openxmlformats.org/officeDocument/2006/relationships/hyperlink" Target="https://podminky.urs.cz/item/CS_URS_2024_01/612131101" TargetMode="External" /><Relationship Id="rId28" Type="http://schemas.openxmlformats.org/officeDocument/2006/relationships/hyperlink" Target="https://podminky.urs.cz/item/CS_URS_2024_01/612321121" TargetMode="External" /><Relationship Id="rId29" Type="http://schemas.openxmlformats.org/officeDocument/2006/relationships/hyperlink" Target="https://podminky.urs.cz/item/CS_URS_2024_01/612321131" TargetMode="External" /><Relationship Id="rId30" Type="http://schemas.openxmlformats.org/officeDocument/2006/relationships/hyperlink" Target="https://podminky.urs.cz/item/CS_URS_2024_01/612321191" TargetMode="External" /><Relationship Id="rId31" Type="http://schemas.openxmlformats.org/officeDocument/2006/relationships/hyperlink" Target="https://podminky.urs.cz/item/CS_URS_2024_01/612631001" TargetMode="External" /><Relationship Id="rId32" Type="http://schemas.openxmlformats.org/officeDocument/2006/relationships/hyperlink" Target="https://podminky.urs.cz/item/CS_URS_2024_01/622131151" TargetMode="External" /><Relationship Id="rId33" Type="http://schemas.openxmlformats.org/officeDocument/2006/relationships/hyperlink" Target="https://podminky.urs.cz/item/CS_URS_2024_01/622151021" TargetMode="External" /><Relationship Id="rId34" Type="http://schemas.openxmlformats.org/officeDocument/2006/relationships/hyperlink" Target="https://podminky.urs.cz/item/CS_URS_2024_01/622324411" TargetMode="External" /><Relationship Id="rId35" Type="http://schemas.openxmlformats.org/officeDocument/2006/relationships/hyperlink" Target="https://podminky.urs.cz/item/CS_URS_2024_01/622511122" TargetMode="External" /><Relationship Id="rId36" Type="http://schemas.openxmlformats.org/officeDocument/2006/relationships/hyperlink" Target="https://podminky.urs.cz/item/CS_URS_2024_01/622631001" TargetMode="External" /><Relationship Id="rId37" Type="http://schemas.openxmlformats.org/officeDocument/2006/relationships/hyperlink" Target="https://podminky.urs.cz/item/CS_URS_2024_01/631311125" TargetMode="External" /><Relationship Id="rId38" Type="http://schemas.openxmlformats.org/officeDocument/2006/relationships/hyperlink" Target="https://podminky.urs.cz/item/CS_URS_2024_01/631319173" TargetMode="External" /><Relationship Id="rId39" Type="http://schemas.openxmlformats.org/officeDocument/2006/relationships/hyperlink" Target="https://podminky.urs.cz/item/CS_URS_2024_01/631362021" TargetMode="External" /><Relationship Id="rId40" Type="http://schemas.openxmlformats.org/officeDocument/2006/relationships/hyperlink" Target="https://podminky.urs.cz/item/CS_URS_2024_01/632450124" TargetMode="External" /><Relationship Id="rId41" Type="http://schemas.openxmlformats.org/officeDocument/2006/relationships/hyperlink" Target="https://podminky.urs.cz/item/CS_URS_2024_01/632451456" TargetMode="External" /><Relationship Id="rId42" Type="http://schemas.openxmlformats.org/officeDocument/2006/relationships/hyperlink" Target="https://podminky.urs.cz/item/CS_URS_2024_01/632451491" TargetMode="External" /><Relationship Id="rId43" Type="http://schemas.openxmlformats.org/officeDocument/2006/relationships/hyperlink" Target="https://podminky.urs.cz/item/CS_URS_2024_01/637111113" TargetMode="External" /><Relationship Id="rId44" Type="http://schemas.openxmlformats.org/officeDocument/2006/relationships/hyperlink" Target="https://podminky.urs.cz/item/CS_URS_2024_01/637211131" TargetMode="External" /><Relationship Id="rId45" Type="http://schemas.openxmlformats.org/officeDocument/2006/relationships/hyperlink" Target="https://podminky.urs.cz/item/CS_URS_2024_01/637311131" TargetMode="External" /><Relationship Id="rId46" Type="http://schemas.openxmlformats.org/officeDocument/2006/relationships/hyperlink" Target="https://podminky.urs.cz/item/CS_URS_2024_01/094103000" TargetMode="External" /><Relationship Id="rId47" Type="http://schemas.openxmlformats.org/officeDocument/2006/relationships/hyperlink" Target="https://podminky.urs.cz/item/CS_URS_2024_01/916231213" TargetMode="External" /><Relationship Id="rId48" Type="http://schemas.openxmlformats.org/officeDocument/2006/relationships/hyperlink" Target="https://podminky.urs.cz/item/CS_URS_2024_01/916991121" TargetMode="External" /><Relationship Id="rId49" Type="http://schemas.openxmlformats.org/officeDocument/2006/relationships/hyperlink" Target="https://podminky.urs.cz/item/CS_URS_2024_01/941211111" TargetMode="External" /><Relationship Id="rId50" Type="http://schemas.openxmlformats.org/officeDocument/2006/relationships/hyperlink" Target="https://podminky.urs.cz/item/CS_URS_2024_01/941211211" TargetMode="External" /><Relationship Id="rId51" Type="http://schemas.openxmlformats.org/officeDocument/2006/relationships/hyperlink" Target="https://podminky.urs.cz/item/CS_URS_2024_01/941211811" TargetMode="External" /><Relationship Id="rId52" Type="http://schemas.openxmlformats.org/officeDocument/2006/relationships/hyperlink" Target="https://podminky.urs.cz/item/CS_URS_2024_01/949101111" TargetMode="External" /><Relationship Id="rId53" Type="http://schemas.openxmlformats.org/officeDocument/2006/relationships/hyperlink" Target="https://podminky.urs.cz/item/CS_URS_2024_01/952901111" TargetMode="External" /><Relationship Id="rId54" Type="http://schemas.openxmlformats.org/officeDocument/2006/relationships/hyperlink" Target="https://podminky.urs.cz/item/CS_URS_2024_01/953943212" TargetMode="External" /><Relationship Id="rId55" Type="http://schemas.openxmlformats.org/officeDocument/2006/relationships/hyperlink" Target="https://podminky.urs.cz/item/CS_URS_2024_01/961044111" TargetMode="External" /><Relationship Id="rId56" Type="http://schemas.openxmlformats.org/officeDocument/2006/relationships/hyperlink" Target="https://podminky.urs.cz/item/CS_URS_2024_01/962031132" TargetMode="External" /><Relationship Id="rId57" Type="http://schemas.openxmlformats.org/officeDocument/2006/relationships/hyperlink" Target="https://podminky.urs.cz/item/CS_URS_2024_01/962031133" TargetMode="External" /><Relationship Id="rId58" Type="http://schemas.openxmlformats.org/officeDocument/2006/relationships/hyperlink" Target="https://podminky.urs.cz/item/CS_URS_2024_01/965043441" TargetMode="External" /><Relationship Id="rId59" Type="http://schemas.openxmlformats.org/officeDocument/2006/relationships/hyperlink" Target="https://podminky.urs.cz/item/CS_URS_2024_01/965049112" TargetMode="External" /><Relationship Id="rId60" Type="http://schemas.openxmlformats.org/officeDocument/2006/relationships/hyperlink" Target="https://podminky.urs.cz/item/CS_URS_2024_01/965082933" TargetMode="External" /><Relationship Id="rId61" Type="http://schemas.openxmlformats.org/officeDocument/2006/relationships/hyperlink" Target="https://podminky.urs.cz/item/CS_URS_2024_01/966032911" TargetMode="External" /><Relationship Id="rId62" Type="http://schemas.openxmlformats.org/officeDocument/2006/relationships/hyperlink" Target="https://podminky.urs.cz/item/CS_URS_2024_01/968072354" TargetMode="External" /><Relationship Id="rId63" Type="http://schemas.openxmlformats.org/officeDocument/2006/relationships/hyperlink" Target="https://podminky.urs.cz/item/CS_URS_2024_01/968062355" TargetMode="External" /><Relationship Id="rId64" Type="http://schemas.openxmlformats.org/officeDocument/2006/relationships/hyperlink" Target="https://podminky.urs.cz/item/CS_URS_2024_01/968072455" TargetMode="External" /><Relationship Id="rId65" Type="http://schemas.openxmlformats.org/officeDocument/2006/relationships/hyperlink" Target="https://podminky.urs.cz/item/CS_URS_2024_01/968072456" TargetMode="External" /><Relationship Id="rId66" Type="http://schemas.openxmlformats.org/officeDocument/2006/relationships/hyperlink" Target="https://podminky.urs.cz/item/CS_URS_2024_01/971033541" TargetMode="External" /><Relationship Id="rId67" Type="http://schemas.openxmlformats.org/officeDocument/2006/relationships/hyperlink" Target="https://podminky.urs.cz/item/CS_URS_2024_01/978013191" TargetMode="External" /><Relationship Id="rId68" Type="http://schemas.openxmlformats.org/officeDocument/2006/relationships/hyperlink" Target="https://podminky.urs.cz/item/CS_URS_2024_01/978059541" TargetMode="External" /><Relationship Id="rId69" Type="http://schemas.openxmlformats.org/officeDocument/2006/relationships/hyperlink" Target="https://podminky.urs.cz/item/CS_URS_2024_01/981011112" TargetMode="External" /><Relationship Id="rId70" Type="http://schemas.openxmlformats.org/officeDocument/2006/relationships/hyperlink" Target="https://podminky.urs.cz/item/CS_URS_2024_01/981511111" TargetMode="External" /><Relationship Id="rId71" Type="http://schemas.openxmlformats.org/officeDocument/2006/relationships/hyperlink" Target="https://podminky.urs.cz/item/CS_URS_2024_01/985131111" TargetMode="External" /><Relationship Id="rId72" Type="http://schemas.openxmlformats.org/officeDocument/2006/relationships/hyperlink" Target="https://podminky.urs.cz/item/CS_URS_2024_01/985131311" TargetMode="External" /><Relationship Id="rId73" Type="http://schemas.openxmlformats.org/officeDocument/2006/relationships/hyperlink" Target="https://podminky.urs.cz/item/CS_URS_2024_01/985221101" TargetMode="External" /><Relationship Id="rId74" Type="http://schemas.openxmlformats.org/officeDocument/2006/relationships/hyperlink" Target="https://podminky.urs.cz/item/CS_URS_2024_01/993111111" TargetMode="External" /><Relationship Id="rId75" Type="http://schemas.openxmlformats.org/officeDocument/2006/relationships/hyperlink" Target="https://podminky.urs.cz/item/CS_URS_2024_01/997013111" TargetMode="External" /><Relationship Id="rId76" Type="http://schemas.openxmlformats.org/officeDocument/2006/relationships/hyperlink" Target="https://podminky.urs.cz/item/CS_URS_2024_01/997013501" TargetMode="External" /><Relationship Id="rId77" Type="http://schemas.openxmlformats.org/officeDocument/2006/relationships/hyperlink" Target="https://podminky.urs.cz/item/CS_URS_2024_01/997013509" TargetMode="External" /><Relationship Id="rId78" Type="http://schemas.openxmlformats.org/officeDocument/2006/relationships/hyperlink" Target="https://podminky.urs.cz/item/CS_URS_2024_01/997013871" TargetMode="External" /><Relationship Id="rId79" Type="http://schemas.openxmlformats.org/officeDocument/2006/relationships/hyperlink" Target="https://podminky.urs.cz/item/CS_URS_2024_01/998011001" TargetMode="External" /><Relationship Id="rId80" Type="http://schemas.openxmlformats.org/officeDocument/2006/relationships/hyperlink" Target="https://podminky.urs.cz/item/CS_URS_2024_01/711111001" TargetMode="External" /><Relationship Id="rId81" Type="http://schemas.openxmlformats.org/officeDocument/2006/relationships/hyperlink" Target="https://podminky.urs.cz/item/CS_URS_2024_01/711141559" TargetMode="External" /><Relationship Id="rId82" Type="http://schemas.openxmlformats.org/officeDocument/2006/relationships/hyperlink" Target="https://podminky.urs.cz/item/CS_URS_2024_01/711142559" TargetMode="External" /><Relationship Id="rId83" Type="http://schemas.openxmlformats.org/officeDocument/2006/relationships/hyperlink" Target="https://podminky.urs.cz/item/CS_URS_2024_01/711161222" TargetMode="External" /><Relationship Id="rId84" Type="http://schemas.openxmlformats.org/officeDocument/2006/relationships/hyperlink" Target="https://podminky.urs.cz/item/CS_URS_2024_01/711161383" TargetMode="External" /><Relationship Id="rId85" Type="http://schemas.openxmlformats.org/officeDocument/2006/relationships/hyperlink" Target="https://podminky.urs.cz/item/CS_URS_2024_01/711192202" TargetMode="External" /><Relationship Id="rId86" Type="http://schemas.openxmlformats.org/officeDocument/2006/relationships/hyperlink" Target="https://podminky.urs.cz/item/CS_URS_2024_01/998711101" TargetMode="External" /><Relationship Id="rId87" Type="http://schemas.openxmlformats.org/officeDocument/2006/relationships/hyperlink" Target="https://podminky.urs.cz/item/CS_URS_2024_01/712331101" TargetMode="External" /><Relationship Id="rId88" Type="http://schemas.openxmlformats.org/officeDocument/2006/relationships/hyperlink" Target="https://podminky.urs.cz/item/CS_URS_2024_01/998712101" TargetMode="External" /><Relationship Id="rId89" Type="http://schemas.openxmlformats.org/officeDocument/2006/relationships/hyperlink" Target="https://podminky.urs.cz/item/CS_URS_2024_01/721249115" TargetMode="External" /><Relationship Id="rId90" Type="http://schemas.openxmlformats.org/officeDocument/2006/relationships/hyperlink" Target="https://podminky.urs.cz/item/CS_URS_2024_01/998721101" TargetMode="External" /><Relationship Id="rId91" Type="http://schemas.openxmlformats.org/officeDocument/2006/relationships/hyperlink" Target="https://podminky.urs.cz/item/CS_URS_2024_01/725210821" TargetMode="External" /><Relationship Id="rId92" Type="http://schemas.openxmlformats.org/officeDocument/2006/relationships/hyperlink" Target="https://podminky.urs.cz/item/CS_URS_2024_01/762083122" TargetMode="External" /><Relationship Id="rId93" Type="http://schemas.openxmlformats.org/officeDocument/2006/relationships/hyperlink" Target="https://podminky.urs.cz/item/CS_URS_2024_01/762085103" TargetMode="External" /><Relationship Id="rId94" Type="http://schemas.openxmlformats.org/officeDocument/2006/relationships/hyperlink" Target="https://podminky.urs.cz/item/CS_URS_2024_01/762085113" TargetMode="External" /><Relationship Id="rId95" Type="http://schemas.openxmlformats.org/officeDocument/2006/relationships/hyperlink" Target="https://podminky.urs.cz/item/CS_URS_2024_01/762123130" TargetMode="External" /><Relationship Id="rId96" Type="http://schemas.openxmlformats.org/officeDocument/2006/relationships/hyperlink" Target="https://podminky.urs.cz/item/CS_URS_2024_01/762195000" TargetMode="External" /><Relationship Id="rId97" Type="http://schemas.openxmlformats.org/officeDocument/2006/relationships/hyperlink" Target="https://podminky.urs.cz/item/CS_URS_2024_01/762332132" TargetMode="External" /><Relationship Id="rId98" Type="http://schemas.openxmlformats.org/officeDocument/2006/relationships/hyperlink" Target="https://podminky.urs.cz/item/CS_URS_2024_01/762332133" TargetMode="External" /><Relationship Id="rId99" Type="http://schemas.openxmlformats.org/officeDocument/2006/relationships/hyperlink" Target="https://podminky.urs.cz/item/CS_URS_2024_01/762341210" TargetMode="External" /><Relationship Id="rId100" Type="http://schemas.openxmlformats.org/officeDocument/2006/relationships/hyperlink" Target="https://podminky.urs.cz/item/CS_URS_2024_01/762341260" TargetMode="External" /><Relationship Id="rId101" Type="http://schemas.openxmlformats.org/officeDocument/2006/relationships/hyperlink" Target="https://podminky.urs.cz/item/CS_URS_2024_01/762342511" TargetMode="External" /><Relationship Id="rId102" Type="http://schemas.openxmlformats.org/officeDocument/2006/relationships/hyperlink" Target="https://podminky.urs.cz/item/CS_URS_2024_01/762395000" TargetMode="External" /><Relationship Id="rId103" Type="http://schemas.openxmlformats.org/officeDocument/2006/relationships/hyperlink" Target="https://podminky.urs.cz/item/CS_URS_2024_01/998762101" TargetMode="External" /><Relationship Id="rId104" Type="http://schemas.openxmlformats.org/officeDocument/2006/relationships/hyperlink" Target="https://podminky.urs.cz/item/CS_URS_2023_02/763131432R1" TargetMode="External" /><Relationship Id="rId105" Type="http://schemas.openxmlformats.org/officeDocument/2006/relationships/hyperlink" Target="https://podminky.urs.cz/item/CS_URS_2024_01/763131714" TargetMode="External" /><Relationship Id="rId106" Type="http://schemas.openxmlformats.org/officeDocument/2006/relationships/hyperlink" Target="https://podminky.urs.cz/item/CS_URS_2024_01/763331113" TargetMode="External" /><Relationship Id="rId107" Type="http://schemas.openxmlformats.org/officeDocument/2006/relationships/hyperlink" Target="https://podminky.urs.cz/item/CS_URS_2024_01/998763301" TargetMode="External" /><Relationship Id="rId108" Type="http://schemas.openxmlformats.org/officeDocument/2006/relationships/hyperlink" Target="https://podminky.urs.cz/item/CS_URS_2024_01/764002414" TargetMode="External" /><Relationship Id="rId109" Type="http://schemas.openxmlformats.org/officeDocument/2006/relationships/hyperlink" Target="https://podminky.urs.cz/item/CS_URS_2024_01/764004801" TargetMode="External" /><Relationship Id="rId110" Type="http://schemas.openxmlformats.org/officeDocument/2006/relationships/hyperlink" Target="https://podminky.urs.cz/item/CS_URS_2024_01/764004861" TargetMode="External" /><Relationship Id="rId111" Type="http://schemas.openxmlformats.org/officeDocument/2006/relationships/hyperlink" Target="https://podminky.urs.cz/item/CS_URS_2024_01/764011612" TargetMode="External" /><Relationship Id="rId112" Type="http://schemas.openxmlformats.org/officeDocument/2006/relationships/hyperlink" Target="https://podminky.urs.cz/item/CS_URS_2024_01/764111641" TargetMode="External" /><Relationship Id="rId113" Type="http://schemas.openxmlformats.org/officeDocument/2006/relationships/hyperlink" Target="https://podminky.urs.cz/item/CS_URS_2024_01/764211626" TargetMode="External" /><Relationship Id="rId114" Type="http://schemas.openxmlformats.org/officeDocument/2006/relationships/hyperlink" Target="https://podminky.urs.cz/item/CS_URS_2024_01/764212634" TargetMode="External" /><Relationship Id="rId115" Type="http://schemas.openxmlformats.org/officeDocument/2006/relationships/hyperlink" Target="https://podminky.urs.cz/item/CS_URS_2024_01/764212662" TargetMode="External" /><Relationship Id="rId116" Type="http://schemas.openxmlformats.org/officeDocument/2006/relationships/hyperlink" Target="https://podminky.urs.cz/item/CS_URS_2024_01/764212663" TargetMode="External" /><Relationship Id="rId117" Type="http://schemas.openxmlformats.org/officeDocument/2006/relationships/hyperlink" Target="https://podminky.urs.cz/item/CS_URS_2024_01/764213455" TargetMode="External" /><Relationship Id="rId118" Type="http://schemas.openxmlformats.org/officeDocument/2006/relationships/hyperlink" Target="https://podminky.urs.cz/item/CS_URS_2024_01/764216603" TargetMode="External" /><Relationship Id="rId119" Type="http://schemas.openxmlformats.org/officeDocument/2006/relationships/hyperlink" Target="https://podminky.urs.cz/item/CS_URS_2024_01/764511601" TargetMode="External" /><Relationship Id="rId120" Type="http://schemas.openxmlformats.org/officeDocument/2006/relationships/hyperlink" Target="https://podminky.urs.cz/item/CS_URS_2024_01/764511641" TargetMode="External" /><Relationship Id="rId121" Type="http://schemas.openxmlformats.org/officeDocument/2006/relationships/hyperlink" Target="https://podminky.urs.cz/item/CS_URS_2024_01/764518621" TargetMode="External" /><Relationship Id="rId122" Type="http://schemas.openxmlformats.org/officeDocument/2006/relationships/hyperlink" Target="https://podminky.urs.cz/item/CS_URS_2024_01/998764101" TargetMode="External" /><Relationship Id="rId123" Type="http://schemas.openxmlformats.org/officeDocument/2006/relationships/hyperlink" Target="https://podminky.urs.cz/item/CS_URS_2024_01/766412214" TargetMode="External" /><Relationship Id="rId124" Type="http://schemas.openxmlformats.org/officeDocument/2006/relationships/hyperlink" Target="https://podminky.urs.cz/item/CS_URS_2024_01/766417211" TargetMode="External" /><Relationship Id="rId125" Type="http://schemas.openxmlformats.org/officeDocument/2006/relationships/hyperlink" Target="https://podminky.urs.cz/item/CS_URS_2024_01/998766101" TargetMode="External" /><Relationship Id="rId126" Type="http://schemas.openxmlformats.org/officeDocument/2006/relationships/hyperlink" Target="https://podminky.urs.cz/item/CS_URS_2024_01/767620353" TargetMode="External" /><Relationship Id="rId127" Type="http://schemas.openxmlformats.org/officeDocument/2006/relationships/hyperlink" Target="https://podminky.urs.cz/item/CS_URS_2024_01/767640112" TargetMode="External" /><Relationship Id="rId128" Type="http://schemas.openxmlformats.org/officeDocument/2006/relationships/hyperlink" Target="https://podminky.urs.cz/item/CS_URS_2024_01/767661811" TargetMode="External" /><Relationship Id="rId129" Type="http://schemas.openxmlformats.org/officeDocument/2006/relationships/hyperlink" Target="https://podminky.urs.cz/item/CS_URS_2024_01/767662120" TargetMode="External" /><Relationship Id="rId130" Type="http://schemas.openxmlformats.org/officeDocument/2006/relationships/hyperlink" Target="https://podminky.urs.cz/item/CS_URS_2024_01/767662210" TargetMode="External" /><Relationship Id="rId131" Type="http://schemas.openxmlformats.org/officeDocument/2006/relationships/hyperlink" Target="https://podminky.urs.cz/item/CS_URS_2024_01/767996702" TargetMode="External" /><Relationship Id="rId132" Type="http://schemas.openxmlformats.org/officeDocument/2006/relationships/hyperlink" Target="https://podminky.urs.cz/item/CS_URS_2024_01/998767101" TargetMode="External" /><Relationship Id="rId133" Type="http://schemas.openxmlformats.org/officeDocument/2006/relationships/hyperlink" Target="https://podminky.urs.cz/item/CS_URS_2024_01/771473810" TargetMode="External" /><Relationship Id="rId134" Type="http://schemas.openxmlformats.org/officeDocument/2006/relationships/hyperlink" Target="https://podminky.urs.cz/item/CS_URS_2024_01/776201811" TargetMode="External" /><Relationship Id="rId135" Type="http://schemas.openxmlformats.org/officeDocument/2006/relationships/hyperlink" Target="https://podminky.urs.cz/item/CS_URS_2024_01/776410811" TargetMode="External" /><Relationship Id="rId136" Type="http://schemas.openxmlformats.org/officeDocument/2006/relationships/hyperlink" Target="https://podminky.urs.cz/item/CS_URS_2024_01/777131107" TargetMode="External" /><Relationship Id="rId137" Type="http://schemas.openxmlformats.org/officeDocument/2006/relationships/hyperlink" Target="https://podminky.urs.cz/item/CS_URS_2024_01/777511131" TargetMode="External" /><Relationship Id="rId138" Type="http://schemas.openxmlformats.org/officeDocument/2006/relationships/hyperlink" Target="https://podminky.urs.cz/item/CS_URS_2024_01/777511181" TargetMode="External" /><Relationship Id="rId139" Type="http://schemas.openxmlformats.org/officeDocument/2006/relationships/hyperlink" Target="https://podminky.urs.cz/item/CS_URS_2024_01/998777101" TargetMode="External" /><Relationship Id="rId140" Type="http://schemas.openxmlformats.org/officeDocument/2006/relationships/hyperlink" Target="https://podminky.urs.cz/item/CS_URS_2024_01/783113121" TargetMode="External" /><Relationship Id="rId141" Type="http://schemas.openxmlformats.org/officeDocument/2006/relationships/hyperlink" Target="https://podminky.urs.cz/item/CS_URS_2024_01/783168101" TargetMode="External" /><Relationship Id="rId142" Type="http://schemas.openxmlformats.org/officeDocument/2006/relationships/hyperlink" Target="https://podminky.urs.cz/item/CS_URS_2024_01/783823121" TargetMode="External" /><Relationship Id="rId143" Type="http://schemas.openxmlformats.org/officeDocument/2006/relationships/hyperlink" Target="https://podminky.urs.cz/item/CS_URS_2024_01/783826655" TargetMode="External" /><Relationship Id="rId144" Type="http://schemas.openxmlformats.org/officeDocument/2006/relationships/hyperlink" Target="https://podminky.urs.cz/item/CS_URS_2024_01/783827101" TargetMode="External" /><Relationship Id="rId145" Type="http://schemas.openxmlformats.org/officeDocument/2006/relationships/hyperlink" Target="https://podminky.urs.cz/item/CS_URS_2024_01/783827109" TargetMode="External" /><Relationship Id="rId146" Type="http://schemas.openxmlformats.org/officeDocument/2006/relationships/hyperlink" Target="https://podminky.urs.cz/item/CS_URS_2024_01/784181121" TargetMode="External" /><Relationship Id="rId147" Type="http://schemas.openxmlformats.org/officeDocument/2006/relationships/hyperlink" Target="https://podminky.urs.cz/item/CS_URS_2024_01/784211101" TargetMode="External" /><Relationship Id="rId1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8767121" TargetMode="External" /><Relationship Id="rId2" Type="http://schemas.openxmlformats.org/officeDocument/2006/relationships/hyperlink" Target="https://podminky.urs.cz/item/CS_URS_2024_01/998767129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410003" TargetMode="External" /><Relationship Id="rId2" Type="http://schemas.openxmlformats.org/officeDocument/2006/relationships/hyperlink" Target="https://podminky.urs.cz/item/CS_URS_2024_01/741410021" TargetMode="External" /><Relationship Id="rId3" Type="http://schemas.openxmlformats.org/officeDocument/2006/relationships/hyperlink" Target="https://podminky.urs.cz/item/CS_URS_2024_01/741420020" TargetMode="External" /><Relationship Id="rId4" Type="http://schemas.openxmlformats.org/officeDocument/2006/relationships/hyperlink" Target="https://podminky.urs.cz/item/CS_URS_2024_01/741420001" TargetMode="External" /><Relationship Id="rId5" Type="http://schemas.openxmlformats.org/officeDocument/2006/relationships/hyperlink" Target="https://podminky.urs.cz/item/CS_URS_2024_01/741420020" TargetMode="External" /><Relationship Id="rId6" Type="http://schemas.openxmlformats.org/officeDocument/2006/relationships/hyperlink" Target="https://podminky.urs.cz/item/CS_URS_2024_01/741420024" TargetMode="External" /><Relationship Id="rId7" Type="http://schemas.openxmlformats.org/officeDocument/2006/relationships/hyperlink" Target="https://podminky.urs.cz/item/CS_URS_2024_01/741420023" TargetMode="External" /><Relationship Id="rId8" Type="http://schemas.openxmlformats.org/officeDocument/2006/relationships/hyperlink" Target="https://podminky.urs.cz/item/CS_URS_2024_01/460661111" TargetMode="External" /><Relationship Id="rId9" Type="http://schemas.openxmlformats.org/officeDocument/2006/relationships/hyperlink" Target="https://podminky.urs.cz/item/CS_URS_2024_01/460671113" TargetMode="External" /><Relationship Id="rId10" Type="http://schemas.openxmlformats.org/officeDocument/2006/relationships/hyperlink" Target="https://podminky.urs.cz/item/CS_URS_2024_01/460791212" TargetMode="External" /><Relationship Id="rId11" Type="http://schemas.openxmlformats.org/officeDocument/2006/relationships/hyperlink" Target="https://podminky.urs.cz/item/CS_URS_2024_01/741122005" TargetMode="External" /><Relationship Id="rId12" Type="http://schemas.openxmlformats.org/officeDocument/2006/relationships/hyperlink" Target="https://podminky.urs.cz/item/CS_URS_2024_01/741122016" TargetMode="External" /><Relationship Id="rId13" Type="http://schemas.openxmlformats.org/officeDocument/2006/relationships/hyperlink" Target="https://podminky.urs.cz/item/CS_URS_2024_01/741122032" TargetMode="External" /><Relationship Id="rId14" Type="http://schemas.openxmlformats.org/officeDocument/2006/relationships/hyperlink" Target="https://podminky.urs.cz/item/CS_URS_2024_01/741120001" TargetMode="External" /><Relationship Id="rId15" Type="http://schemas.openxmlformats.org/officeDocument/2006/relationships/hyperlink" Target="https://podminky.urs.cz/item/CS_URS_2024_01/741120003" TargetMode="External" /><Relationship Id="rId16" Type="http://schemas.openxmlformats.org/officeDocument/2006/relationships/hyperlink" Target="https://podminky.urs.cz/item/CS_URS_2024_01/741310001" TargetMode="External" /><Relationship Id="rId17" Type="http://schemas.openxmlformats.org/officeDocument/2006/relationships/hyperlink" Target="https://podminky.urs.cz/item/CS_URS_2024_01/741313072" TargetMode="External" /><Relationship Id="rId18" Type="http://schemas.openxmlformats.org/officeDocument/2006/relationships/hyperlink" Target="https://podminky.urs.cz/item/CS_URS_2024_01/619995001" TargetMode="External" /><Relationship Id="rId19" Type="http://schemas.openxmlformats.org/officeDocument/2006/relationships/hyperlink" Target="https://podminky.urs.cz/item/CS_URS_2024_01/973031324" TargetMode="External" /><Relationship Id="rId20" Type="http://schemas.openxmlformats.org/officeDocument/2006/relationships/hyperlink" Target="https://podminky.urs.cz/item/CS_URS_2024_01/974031121" TargetMode="External" /><Relationship Id="rId21" Type="http://schemas.openxmlformats.org/officeDocument/2006/relationships/hyperlink" Target="https://podminky.urs.cz/item/CS_URS_2024_01/974031132" TargetMode="External" /><Relationship Id="rId22" Type="http://schemas.openxmlformats.org/officeDocument/2006/relationships/hyperlink" Target="https://podminky.urs.cz/item/CS_URS_2024_01/741110042" TargetMode="External" /><Relationship Id="rId23" Type="http://schemas.openxmlformats.org/officeDocument/2006/relationships/hyperlink" Target="https://podminky.urs.cz/item/CS_URS_2024_01/HZS2232" TargetMode="External" /><Relationship Id="rId24" Type="http://schemas.openxmlformats.org/officeDocument/2006/relationships/hyperlink" Target="https://podminky.urs.cz/item/CS_URS_2024_01/741810002" TargetMode="External" /><Relationship Id="rId25" Type="http://schemas.openxmlformats.org/officeDocument/2006/relationships/hyperlink" Target="https://podminky.urs.cz/item/CS_URS_2024_01/HZS4211" TargetMode="External" /><Relationship Id="rId26" Type="http://schemas.openxmlformats.org/officeDocument/2006/relationships/hyperlink" Target="https://podminky.urs.cz/item/CS_URS_2024_01/741820102" TargetMode="External" /><Relationship Id="rId2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1" TargetMode="External" /><Relationship Id="rId2" Type="http://schemas.openxmlformats.org/officeDocument/2006/relationships/hyperlink" Target="https://podminky.urs.cz/item/CS_URS_2024_01/981011111" TargetMode="External" /><Relationship Id="rId3" Type="http://schemas.openxmlformats.org/officeDocument/2006/relationships/hyperlink" Target="https://podminky.urs.cz/item/CS_URS_2024_01/981511116" TargetMode="External" /><Relationship Id="rId4" Type="http://schemas.openxmlformats.org/officeDocument/2006/relationships/hyperlink" Target="https://podminky.urs.cz/item/CS_URS_2024_01/997006512" TargetMode="External" /><Relationship Id="rId5" Type="http://schemas.openxmlformats.org/officeDocument/2006/relationships/hyperlink" Target="https://podminky.urs.cz/item/CS_URS_2024_01/997006519" TargetMode="External" /><Relationship Id="rId6" Type="http://schemas.openxmlformats.org/officeDocument/2006/relationships/hyperlink" Target="https://podminky.urs.cz/item/CS_URS_2024_01/997013111" TargetMode="External" /><Relationship Id="rId7" Type="http://schemas.openxmlformats.org/officeDocument/2006/relationships/hyperlink" Target="https://podminky.urs.cz/item/CS_URS_2024_01/997013501" TargetMode="External" /><Relationship Id="rId8" Type="http://schemas.openxmlformats.org/officeDocument/2006/relationships/hyperlink" Target="https://podminky.urs.cz/item/CS_URS_2024_01/997013871" TargetMode="External" /><Relationship Id="rId9" Type="http://schemas.openxmlformats.org/officeDocument/2006/relationships/hyperlink" Target="https://podminky.urs.cz/item/CS_URS_2024_01/764004801" TargetMode="External" /><Relationship Id="rId10" Type="http://schemas.openxmlformats.org/officeDocument/2006/relationships/hyperlink" Target="https://podminky.urs.cz/item/CS_URS_2024_01/764004861" TargetMode="External" /><Relationship Id="rId1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13701" TargetMode="External" /><Relationship Id="rId2" Type="http://schemas.openxmlformats.org/officeDocument/2006/relationships/hyperlink" Target="https://podminky.urs.cz/item/CS_URS_2024_01/131251202" TargetMode="External" /><Relationship Id="rId3" Type="http://schemas.openxmlformats.org/officeDocument/2006/relationships/hyperlink" Target="https://podminky.urs.cz/item/CS_URS_2024_01/151101201" TargetMode="External" /><Relationship Id="rId4" Type="http://schemas.openxmlformats.org/officeDocument/2006/relationships/hyperlink" Target="https://podminky.urs.cz/item/CS_URS_2024_01/151101211" TargetMode="External" /><Relationship Id="rId5" Type="http://schemas.openxmlformats.org/officeDocument/2006/relationships/hyperlink" Target="https://podminky.urs.cz/item/CS_URS_2024_01/171111105" TargetMode="External" /><Relationship Id="rId6" Type="http://schemas.openxmlformats.org/officeDocument/2006/relationships/hyperlink" Target="https://podminky.urs.cz/item/CS_URS_2024_01/174111102" TargetMode="External" /><Relationship Id="rId7" Type="http://schemas.openxmlformats.org/officeDocument/2006/relationships/hyperlink" Target="https://podminky.urs.cz/item/CS_URS_2024_01/174111109.1" TargetMode="External" /><Relationship Id="rId8" Type="http://schemas.openxmlformats.org/officeDocument/2006/relationships/hyperlink" Target="https://podminky.urs.cz/item/CS_URS_2024_01/132212122" TargetMode="External" /><Relationship Id="rId9" Type="http://schemas.openxmlformats.org/officeDocument/2006/relationships/hyperlink" Target="https://podminky.urs.cz/item/CS_URS_2024_01/132254101" TargetMode="External" /><Relationship Id="rId10" Type="http://schemas.openxmlformats.org/officeDocument/2006/relationships/hyperlink" Target="https://podminky.urs.cz/item/CS_URS_2024_01/151101101" TargetMode="External" /><Relationship Id="rId11" Type="http://schemas.openxmlformats.org/officeDocument/2006/relationships/hyperlink" Target="https://podminky.urs.cz/item/CS_URS_2024_01/151101111" TargetMode="External" /><Relationship Id="rId12" Type="http://schemas.openxmlformats.org/officeDocument/2006/relationships/hyperlink" Target="https://podminky.urs.cz/item/CS_URS_2024_01/161111502" TargetMode="External" /><Relationship Id="rId13" Type="http://schemas.openxmlformats.org/officeDocument/2006/relationships/hyperlink" Target="https://podminky.urs.cz/item/CS_URS_2024_01/161151103" TargetMode="External" /><Relationship Id="rId14" Type="http://schemas.openxmlformats.org/officeDocument/2006/relationships/hyperlink" Target="https://podminky.urs.cz/item/CS_URS_2024_01/175111101" TargetMode="External" /><Relationship Id="rId15" Type="http://schemas.openxmlformats.org/officeDocument/2006/relationships/hyperlink" Target="https://podminky.urs.cz/item/CS_URS_2024_01/175111109" TargetMode="External" /><Relationship Id="rId16" Type="http://schemas.openxmlformats.org/officeDocument/2006/relationships/hyperlink" Target="https://podminky.urs.cz/item/CS_URS_2024_01/162751117" TargetMode="External" /><Relationship Id="rId17" Type="http://schemas.openxmlformats.org/officeDocument/2006/relationships/hyperlink" Target="https://podminky.urs.cz/item/CS_URS_2024_01/162751119" TargetMode="External" /><Relationship Id="rId18" Type="http://schemas.openxmlformats.org/officeDocument/2006/relationships/hyperlink" Target="https://podminky.urs.cz/item/CS_URS_2024_01/167151101" TargetMode="External" /><Relationship Id="rId19" Type="http://schemas.openxmlformats.org/officeDocument/2006/relationships/hyperlink" Target="https://podminky.urs.cz/item/CS_URS_2024_01/171151111" TargetMode="External" /><Relationship Id="rId20" Type="http://schemas.openxmlformats.org/officeDocument/2006/relationships/hyperlink" Target="https://podminky.urs.cz/item/CS_URS_2024_01/171201221" TargetMode="External" /><Relationship Id="rId21" Type="http://schemas.openxmlformats.org/officeDocument/2006/relationships/hyperlink" Target="https://podminky.urs.cz/item/CS_URS_2023_01/174111101.1" TargetMode="External" /><Relationship Id="rId22" Type="http://schemas.openxmlformats.org/officeDocument/2006/relationships/hyperlink" Target="https://podminky.urs.cz/item/CS_URS_2024_01/174111109.2" TargetMode="External" /><Relationship Id="rId23" Type="http://schemas.openxmlformats.org/officeDocument/2006/relationships/hyperlink" Target="https://podminky.urs.cz/item/CS_URS_2024_01/174111101.2" TargetMode="External" /><Relationship Id="rId24" Type="http://schemas.openxmlformats.org/officeDocument/2006/relationships/hyperlink" Target="https://podminky.urs.cz/item/CS_URS_2024_01/174111109.3" TargetMode="External" /><Relationship Id="rId25" Type="http://schemas.openxmlformats.org/officeDocument/2006/relationships/hyperlink" Target="https://podminky.urs.cz/item/CS_URS_2024_01/174151101" TargetMode="External" /><Relationship Id="rId26" Type="http://schemas.openxmlformats.org/officeDocument/2006/relationships/hyperlink" Target="https://podminky.urs.cz/item/CS_URS_2024_01/359901211" TargetMode="External" /><Relationship Id="rId27" Type="http://schemas.openxmlformats.org/officeDocument/2006/relationships/hyperlink" Target="https://podminky.urs.cz/item/CS_URS_2024_01/451573111" TargetMode="External" /><Relationship Id="rId28" Type="http://schemas.openxmlformats.org/officeDocument/2006/relationships/hyperlink" Target="https://podminky.urs.cz/item/CS_URS_2024_01/619996145" TargetMode="External" /><Relationship Id="rId29" Type="http://schemas.openxmlformats.org/officeDocument/2006/relationships/hyperlink" Target="https://podminky.urs.cz/item/CS_URS_2024_01/635111421" TargetMode="External" /><Relationship Id="rId30" Type="http://schemas.openxmlformats.org/officeDocument/2006/relationships/hyperlink" Target="https://podminky.urs.cz/item/CS_URS_2024_01/631311131" TargetMode="External" /><Relationship Id="rId31" Type="http://schemas.openxmlformats.org/officeDocument/2006/relationships/hyperlink" Target="https://podminky.urs.cz/item/CS_URS_2024_01/894812249" TargetMode="External" /><Relationship Id="rId32" Type="http://schemas.openxmlformats.org/officeDocument/2006/relationships/hyperlink" Target="https://podminky.urs.cz/item/CS_URS_2024_01/894812257" TargetMode="External" /><Relationship Id="rId33" Type="http://schemas.openxmlformats.org/officeDocument/2006/relationships/hyperlink" Target="https://podminky.urs.cz/item/CS_URS_2023_01/871265221" TargetMode="External" /><Relationship Id="rId34" Type="http://schemas.openxmlformats.org/officeDocument/2006/relationships/hyperlink" Target="https://podminky.urs.cz/item/CS_URS_2024_01/877260310" TargetMode="External" /><Relationship Id="rId35" Type="http://schemas.openxmlformats.org/officeDocument/2006/relationships/hyperlink" Target="https://podminky.urs.cz/item/CS_URS_2024_01/877260320" TargetMode="External" /><Relationship Id="rId36" Type="http://schemas.openxmlformats.org/officeDocument/2006/relationships/hyperlink" Target="https://podminky.urs.cz/item/CS_URS_2024_01/899722113" TargetMode="External" /><Relationship Id="rId37" Type="http://schemas.openxmlformats.org/officeDocument/2006/relationships/hyperlink" Target="https://podminky.urs.cz/item/CS_URS_2024_01/892312121" TargetMode="External" /><Relationship Id="rId38" Type="http://schemas.openxmlformats.org/officeDocument/2006/relationships/hyperlink" Target="https://podminky.urs.cz/item/CS_URS_2024_01/965042231" TargetMode="External" /><Relationship Id="rId39" Type="http://schemas.openxmlformats.org/officeDocument/2006/relationships/hyperlink" Target="https://podminky.urs.cz/item/CS_URS_2024_01/997013501" TargetMode="External" /><Relationship Id="rId40" Type="http://schemas.openxmlformats.org/officeDocument/2006/relationships/hyperlink" Target="https://podminky.urs.cz/item/CS_URS_2024_01/997013509" TargetMode="External" /><Relationship Id="rId41" Type="http://schemas.openxmlformats.org/officeDocument/2006/relationships/hyperlink" Target="https://podminky.urs.cz/item/CS_URS_2024_01/997013631" TargetMode="External" /><Relationship Id="rId42" Type="http://schemas.openxmlformats.org/officeDocument/2006/relationships/hyperlink" Target="https://podminky.urs.cz/item/CS_URS_2024_01/998276101" TargetMode="External" /><Relationship Id="rId43" Type="http://schemas.openxmlformats.org/officeDocument/2006/relationships/hyperlink" Target="https://podminky.urs.cz/item/CS_URS_2024_01/230120046" TargetMode="External" /><Relationship Id="rId44" Type="http://schemas.openxmlformats.org/officeDocument/2006/relationships/hyperlink" Target="https://podminky.urs.cz/item/CS_URS_2024_01/HZS4222" TargetMode="External" /><Relationship Id="rId45" Type="http://schemas.openxmlformats.org/officeDocument/2006/relationships/hyperlink" Target="https://podminky.urs.cz/item/CS_URS_2024_01/HZS4231" TargetMode="External" /><Relationship Id="rId46" Type="http://schemas.openxmlformats.org/officeDocument/2006/relationships/hyperlink" Target="https://podminky.urs.cz/item/CS_URS_2024_01/HZS4232" TargetMode="External" /><Relationship Id="rId4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81002000" TargetMode="External" /><Relationship Id="rId2" Type="http://schemas.openxmlformats.org/officeDocument/2006/relationships/hyperlink" Target="https://podminky.urs.cz/item/CS_URS_2024_01/091104000" TargetMode="External" /><Relationship Id="rId3" Type="http://schemas.openxmlformats.org/officeDocument/2006/relationships/hyperlink" Target="https://podminky.urs.cz/item/CS_URS_2024_01/R1" TargetMode="External" /><Relationship Id="rId4" Type="http://schemas.openxmlformats.org/officeDocument/2006/relationships/hyperlink" Target="https://podminky.urs.cz/item/CS_URS_2024_01/HZS2492" TargetMode="External" /><Relationship Id="rId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R1" TargetMode="External" /><Relationship Id="rId2" Type="http://schemas.openxmlformats.org/officeDocument/2006/relationships/hyperlink" Target="https://podminky.urs.cz/item/CS_URS_2024_01/081002000" TargetMode="External" /><Relationship Id="rId3" Type="http://schemas.openxmlformats.org/officeDocument/2006/relationships/hyperlink" Target="https://podminky.urs.cz/item/CS_URS_2024_01/091104000" TargetMode="External" /><Relationship Id="rId4" Type="http://schemas.openxmlformats.org/officeDocument/2006/relationships/hyperlink" Target="https://podminky.urs.cz/item/CS_URS_2024_01/HZS2492" TargetMode="External" /><Relationship Id="rId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PA635230004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Údržba, opravy a odstraňování závad u SPS v obvodu OŘ OVA 2024–Střítež u Českého Těšína ON–optimalizace budovy zastávky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Střítež u českého Těšína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20. 6. 2024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Správa železnic, státní organizace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STAV MORAVIA spol. s r.o.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STAV MORAVIA spol. s 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ROUND(AG55+SUM(AG60:AG65),2)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ROUND(AS55+SUM(AS60:AS65),2)</f>
        <v>0</v>
      </c>
      <c r="AT54" s="109">
        <f>ROUND(SUM(AV54:AW54),2)</f>
        <v>0</v>
      </c>
      <c r="AU54" s="110">
        <f>ROUND(AU55+SUM(AU60:AU65),5)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ROUND(AZ55+SUM(AZ60:AZ65),2)</f>
        <v>0</v>
      </c>
      <c r="BA54" s="109">
        <f>ROUND(BA55+SUM(BA60:BA65),2)</f>
        <v>0</v>
      </c>
      <c r="BB54" s="109">
        <f>ROUND(BB55+SUM(BB60:BB65),2)</f>
        <v>0</v>
      </c>
      <c r="BC54" s="109">
        <f>ROUND(BC55+SUM(BC60:BC65),2)</f>
        <v>0</v>
      </c>
      <c r="BD54" s="111">
        <f>ROUND(BD55+SUM(BD60:BD65),2)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16.5" customHeight="1">
      <c r="A55" s="7"/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ROUND(SUM(AG56:AG59),2)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77</v>
      </c>
      <c r="AR55" s="121"/>
      <c r="AS55" s="122">
        <f>ROUND(SUM(AS56:AS59),2)</f>
        <v>0</v>
      </c>
      <c r="AT55" s="123">
        <f>ROUND(SUM(AV55:AW55),2)</f>
        <v>0</v>
      </c>
      <c r="AU55" s="124">
        <f>ROUND(SUM(AU56:AU59),5)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ROUND(SUM(AZ56:AZ59),2)</f>
        <v>0</v>
      </c>
      <c r="BA55" s="123">
        <f>ROUND(SUM(BA56:BA59),2)</f>
        <v>0</v>
      </c>
      <c r="BB55" s="123">
        <f>ROUND(SUM(BB56:BB59),2)</f>
        <v>0</v>
      </c>
      <c r="BC55" s="123">
        <f>ROUND(SUM(BC56:BC59),2)</f>
        <v>0</v>
      </c>
      <c r="BD55" s="125">
        <f>ROUND(SUM(BD56:BD59),2)</f>
        <v>0</v>
      </c>
      <c r="BE55" s="7"/>
      <c r="BS55" s="126" t="s">
        <v>70</v>
      </c>
      <c r="BT55" s="126" t="s">
        <v>78</v>
      </c>
      <c r="BU55" s="126" t="s">
        <v>72</v>
      </c>
      <c r="BV55" s="126" t="s">
        <v>73</v>
      </c>
      <c r="BW55" s="126" t="s">
        <v>79</v>
      </c>
      <c r="BX55" s="126" t="s">
        <v>5</v>
      </c>
      <c r="CL55" s="126" t="s">
        <v>19</v>
      </c>
      <c r="CM55" s="126" t="s">
        <v>80</v>
      </c>
    </row>
    <row r="56" s="4" customFormat="1" ht="16.5" customHeight="1">
      <c r="A56" s="127" t="s">
        <v>81</v>
      </c>
      <c r="B56" s="66"/>
      <c r="C56" s="128"/>
      <c r="D56" s="128"/>
      <c r="E56" s="129" t="s">
        <v>75</v>
      </c>
      <c r="F56" s="129"/>
      <c r="G56" s="129"/>
      <c r="H56" s="129"/>
      <c r="I56" s="129"/>
      <c r="J56" s="128"/>
      <c r="K56" s="129" t="s">
        <v>76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Budova zastávky'!J32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82</v>
      </c>
      <c r="AR56" s="68"/>
      <c r="AS56" s="132">
        <v>0</v>
      </c>
      <c r="AT56" s="133">
        <f>ROUND(SUM(AV56:AW56),2)</f>
        <v>0</v>
      </c>
      <c r="AU56" s="134">
        <f>'SO 01 - Budova zastávky'!P111</f>
        <v>0</v>
      </c>
      <c r="AV56" s="133">
        <f>'SO 01 - Budova zastávky'!J35</f>
        <v>0</v>
      </c>
      <c r="AW56" s="133">
        <f>'SO 01 - Budova zastávky'!J36</f>
        <v>0</v>
      </c>
      <c r="AX56" s="133">
        <f>'SO 01 - Budova zastávky'!J37</f>
        <v>0</v>
      </c>
      <c r="AY56" s="133">
        <f>'SO 01 - Budova zastávky'!J38</f>
        <v>0</v>
      </c>
      <c r="AZ56" s="133">
        <f>'SO 01 - Budova zastávky'!F35</f>
        <v>0</v>
      </c>
      <c r="BA56" s="133">
        <f>'SO 01 - Budova zastávky'!F36</f>
        <v>0</v>
      </c>
      <c r="BB56" s="133">
        <f>'SO 01 - Budova zastávky'!F37</f>
        <v>0</v>
      </c>
      <c r="BC56" s="133">
        <f>'SO 01 - Budova zastávky'!F38</f>
        <v>0</v>
      </c>
      <c r="BD56" s="135">
        <f>'SO 01 - Budova zastávky'!F39</f>
        <v>0</v>
      </c>
      <c r="BE56" s="4"/>
      <c r="BT56" s="136" t="s">
        <v>80</v>
      </c>
      <c r="BV56" s="136" t="s">
        <v>73</v>
      </c>
      <c r="BW56" s="136" t="s">
        <v>83</v>
      </c>
      <c r="BX56" s="136" t="s">
        <v>79</v>
      </c>
      <c r="CL56" s="136" t="s">
        <v>19</v>
      </c>
    </row>
    <row r="57" s="4" customFormat="1" ht="16.5" customHeight="1">
      <c r="A57" s="127" t="s">
        <v>81</v>
      </c>
      <c r="B57" s="66"/>
      <c r="C57" s="128"/>
      <c r="D57" s="128"/>
      <c r="E57" s="129" t="s">
        <v>84</v>
      </c>
      <c r="F57" s="129"/>
      <c r="G57" s="129"/>
      <c r="H57" s="129"/>
      <c r="I57" s="129"/>
      <c r="J57" s="128"/>
      <c r="K57" s="129" t="s">
        <v>85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'900 - ORIENTAČNÍ SYSTÉM'!J32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82</v>
      </c>
      <c r="AR57" s="68"/>
      <c r="AS57" s="132">
        <v>0</v>
      </c>
      <c r="AT57" s="133">
        <f>ROUND(SUM(AV57:AW57),2)</f>
        <v>0</v>
      </c>
      <c r="AU57" s="134">
        <f>'900 - ORIENTAČNÍ SYSTÉM'!P87</f>
        <v>0</v>
      </c>
      <c r="AV57" s="133">
        <f>'900 - ORIENTAČNÍ SYSTÉM'!J35</f>
        <v>0</v>
      </c>
      <c r="AW57" s="133">
        <f>'900 - ORIENTAČNÍ SYSTÉM'!J36</f>
        <v>0</v>
      </c>
      <c r="AX57" s="133">
        <f>'900 - ORIENTAČNÍ SYSTÉM'!J37</f>
        <v>0</v>
      </c>
      <c r="AY57" s="133">
        <f>'900 - ORIENTAČNÍ SYSTÉM'!J38</f>
        <v>0</v>
      </c>
      <c r="AZ57" s="133">
        <f>'900 - ORIENTAČNÍ SYSTÉM'!F35</f>
        <v>0</v>
      </c>
      <c r="BA57" s="133">
        <f>'900 - ORIENTAČNÍ SYSTÉM'!F36</f>
        <v>0</v>
      </c>
      <c r="BB57" s="133">
        <f>'900 - ORIENTAČNÍ SYSTÉM'!F37</f>
        <v>0</v>
      </c>
      <c r="BC57" s="133">
        <f>'900 - ORIENTAČNÍ SYSTÉM'!F38</f>
        <v>0</v>
      </c>
      <c r="BD57" s="135">
        <f>'900 - ORIENTAČNÍ SYSTÉM'!F39</f>
        <v>0</v>
      </c>
      <c r="BE57" s="4"/>
      <c r="BT57" s="136" t="s">
        <v>80</v>
      </c>
      <c r="BV57" s="136" t="s">
        <v>73</v>
      </c>
      <c r="BW57" s="136" t="s">
        <v>86</v>
      </c>
      <c r="BX57" s="136" t="s">
        <v>79</v>
      </c>
      <c r="CL57" s="136" t="s">
        <v>19</v>
      </c>
    </row>
    <row r="58" s="4" customFormat="1" ht="16.5" customHeight="1">
      <c r="A58" s="127" t="s">
        <v>81</v>
      </c>
      <c r="B58" s="66"/>
      <c r="C58" s="128"/>
      <c r="D58" s="128"/>
      <c r="E58" s="129" t="s">
        <v>87</v>
      </c>
      <c r="F58" s="129"/>
      <c r="G58" s="129"/>
      <c r="H58" s="129"/>
      <c r="I58" s="129"/>
      <c r="J58" s="128"/>
      <c r="K58" s="129" t="s">
        <v>88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'950 - MOBILIÁŘ'!J32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82</v>
      </c>
      <c r="AR58" s="68"/>
      <c r="AS58" s="132">
        <v>0</v>
      </c>
      <c r="AT58" s="133">
        <f>ROUND(SUM(AV58:AW58),2)</f>
        <v>0</v>
      </c>
      <c r="AU58" s="134">
        <f>'950 - MOBILIÁŘ'!P89</f>
        <v>0</v>
      </c>
      <c r="AV58" s="133">
        <f>'950 - MOBILIÁŘ'!J35</f>
        <v>0</v>
      </c>
      <c r="AW58" s="133">
        <f>'950 - MOBILIÁŘ'!J36</f>
        <v>0</v>
      </c>
      <c r="AX58" s="133">
        <f>'950 - MOBILIÁŘ'!J37</f>
        <v>0</v>
      </c>
      <c r="AY58" s="133">
        <f>'950 - MOBILIÁŘ'!J38</f>
        <v>0</v>
      </c>
      <c r="AZ58" s="133">
        <f>'950 - MOBILIÁŘ'!F35</f>
        <v>0</v>
      </c>
      <c r="BA58" s="133">
        <f>'950 - MOBILIÁŘ'!F36</f>
        <v>0</v>
      </c>
      <c r="BB58" s="133">
        <f>'950 - MOBILIÁŘ'!F37</f>
        <v>0</v>
      </c>
      <c r="BC58" s="133">
        <f>'950 - MOBILIÁŘ'!F38</f>
        <v>0</v>
      </c>
      <c r="BD58" s="135">
        <f>'950 - MOBILIÁŘ'!F39</f>
        <v>0</v>
      </c>
      <c r="BE58" s="4"/>
      <c r="BT58" s="136" t="s">
        <v>80</v>
      </c>
      <c r="BV58" s="136" t="s">
        <v>73</v>
      </c>
      <c r="BW58" s="136" t="s">
        <v>89</v>
      </c>
      <c r="BX58" s="136" t="s">
        <v>79</v>
      </c>
      <c r="CL58" s="136" t="s">
        <v>19</v>
      </c>
    </row>
    <row r="59" s="4" customFormat="1" ht="16.5" customHeight="1">
      <c r="A59" s="127" t="s">
        <v>81</v>
      </c>
      <c r="B59" s="66"/>
      <c r="C59" s="128"/>
      <c r="D59" s="128"/>
      <c r="E59" s="129" t="s">
        <v>90</v>
      </c>
      <c r="F59" s="129"/>
      <c r="G59" s="129"/>
      <c r="H59" s="129"/>
      <c r="I59" s="129"/>
      <c r="J59" s="128"/>
      <c r="K59" s="129" t="s">
        <v>91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'D.2.2.4 - Elektroinstalace'!J32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82</v>
      </c>
      <c r="AR59" s="68"/>
      <c r="AS59" s="132">
        <v>0</v>
      </c>
      <c r="AT59" s="133">
        <f>ROUND(SUM(AV59:AW59),2)</f>
        <v>0</v>
      </c>
      <c r="AU59" s="134">
        <f>'D.2.2.4 - Elektroinstalace'!P98</f>
        <v>0</v>
      </c>
      <c r="AV59" s="133">
        <f>'D.2.2.4 - Elektroinstalace'!J35</f>
        <v>0</v>
      </c>
      <c r="AW59" s="133">
        <f>'D.2.2.4 - Elektroinstalace'!J36</f>
        <v>0</v>
      </c>
      <c r="AX59" s="133">
        <f>'D.2.2.4 - Elektroinstalace'!J37</f>
        <v>0</v>
      </c>
      <c r="AY59" s="133">
        <f>'D.2.2.4 - Elektroinstalace'!J38</f>
        <v>0</v>
      </c>
      <c r="AZ59" s="133">
        <f>'D.2.2.4 - Elektroinstalace'!F35</f>
        <v>0</v>
      </c>
      <c r="BA59" s="133">
        <f>'D.2.2.4 - Elektroinstalace'!F36</f>
        <v>0</v>
      </c>
      <c r="BB59" s="133">
        <f>'D.2.2.4 - Elektroinstalace'!F37</f>
        <v>0</v>
      </c>
      <c r="BC59" s="133">
        <f>'D.2.2.4 - Elektroinstalace'!F38</f>
        <v>0</v>
      </c>
      <c r="BD59" s="135">
        <f>'D.2.2.4 - Elektroinstalace'!F39</f>
        <v>0</v>
      </c>
      <c r="BE59" s="4"/>
      <c r="BT59" s="136" t="s">
        <v>80</v>
      </c>
      <c r="BV59" s="136" t="s">
        <v>73</v>
      </c>
      <c r="BW59" s="136" t="s">
        <v>92</v>
      </c>
      <c r="BX59" s="136" t="s">
        <v>79</v>
      </c>
      <c r="CL59" s="136" t="s">
        <v>19</v>
      </c>
    </row>
    <row r="60" s="7" customFormat="1" ht="16.5" customHeight="1">
      <c r="A60" s="127" t="s">
        <v>81</v>
      </c>
      <c r="B60" s="114"/>
      <c r="C60" s="115"/>
      <c r="D60" s="116" t="s">
        <v>93</v>
      </c>
      <c r="E60" s="116"/>
      <c r="F60" s="116"/>
      <c r="G60" s="116"/>
      <c r="H60" s="116"/>
      <c r="I60" s="117"/>
      <c r="J60" s="116" t="s">
        <v>94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9">
        <f>'SO 02 - Demolice dřevěnéh...'!J30</f>
        <v>0</v>
      </c>
      <c r="AH60" s="117"/>
      <c r="AI60" s="117"/>
      <c r="AJ60" s="117"/>
      <c r="AK60" s="117"/>
      <c r="AL60" s="117"/>
      <c r="AM60" s="117"/>
      <c r="AN60" s="119">
        <f>SUM(AG60,AT60)</f>
        <v>0</v>
      </c>
      <c r="AO60" s="117"/>
      <c r="AP60" s="117"/>
      <c r="AQ60" s="120" t="s">
        <v>77</v>
      </c>
      <c r="AR60" s="121"/>
      <c r="AS60" s="122">
        <v>0</v>
      </c>
      <c r="AT60" s="123">
        <f>ROUND(SUM(AV60:AW60),2)</f>
        <v>0</v>
      </c>
      <c r="AU60" s="124">
        <f>'SO 02 - Demolice dřevěnéh...'!P85</f>
        <v>0</v>
      </c>
      <c r="AV60" s="123">
        <f>'SO 02 - Demolice dřevěnéh...'!J33</f>
        <v>0</v>
      </c>
      <c r="AW60" s="123">
        <f>'SO 02 - Demolice dřevěnéh...'!J34</f>
        <v>0</v>
      </c>
      <c r="AX60" s="123">
        <f>'SO 02 - Demolice dřevěnéh...'!J35</f>
        <v>0</v>
      </c>
      <c r="AY60" s="123">
        <f>'SO 02 - Demolice dřevěnéh...'!J36</f>
        <v>0</v>
      </c>
      <c r="AZ60" s="123">
        <f>'SO 02 - Demolice dřevěnéh...'!F33</f>
        <v>0</v>
      </c>
      <c r="BA60" s="123">
        <f>'SO 02 - Demolice dřevěnéh...'!F34</f>
        <v>0</v>
      </c>
      <c r="BB60" s="123">
        <f>'SO 02 - Demolice dřevěnéh...'!F35</f>
        <v>0</v>
      </c>
      <c r="BC60" s="123">
        <f>'SO 02 - Demolice dřevěnéh...'!F36</f>
        <v>0</v>
      </c>
      <c r="BD60" s="125">
        <f>'SO 02 - Demolice dřevěnéh...'!F37</f>
        <v>0</v>
      </c>
      <c r="BE60" s="7"/>
      <c r="BT60" s="126" t="s">
        <v>78</v>
      </c>
      <c r="BV60" s="126" t="s">
        <v>73</v>
      </c>
      <c r="BW60" s="126" t="s">
        <v>95</v>
      </c>
      <c r="BX60" s="126" t="s">
        <v>5</v>
      </c>
      <c r="CL60" s="126" t="s">
        <v>19</v>
      </c>
      <c r="CM60" s="126" t="s">
        <v>80</v>
      </c>
    </row>
    <row r="61" s="7" customFormat="1" ht="16.5" customHeight="1">
      <c r="A61" s="127" t="s">
        <v>81</v>
      </c>
      <c r="B61" s="114"/>
      <c r="C61" s="115"/>
      <c r="D61" s="116" t="s">
        <v>96</v>
      </c>
      <c r="E61" s="116"/>
      <c r="F61" s="116"/>
      <c r="G61" s="116"/>
      <c r="H61" s="116"/>
      <c r="I61" s="117"/>
      <c r="J61" s="116" t="s">
        <v>97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9">
        <f>'SO 05 - Dešťová kanalizace'!J30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77</v>
      </c>
      <c r="AR61" s="121"/>
      <c r="AS61" s="122">
        <v>0</v>
      </c>
      <c r="AT61" s="123">
        <f>ROUND(SUM(AV61:AW61),2)</f>
        <v>0</v>
      </c>
      <c r="AU61" s="124">
        <f>'SO 05 - Dešťová kanalizace'!P91</f>
        <v>0</v>
      </c>
      <c r="AV61" s="123">
        <f>'SO 05 - Dešťová kanalizace'!J33</f>
        <v>0</v>
      </c>
      <c r="AW61" s="123">
        <f>'SO 05 - Dešťová kanalizace'!J34</f>
        <v>0</v>
      </c>
      <c r="AX61" s="123">
        <f>'SO 05 - Dešťová kanalizace'!J35</f>
        <v>0</v>
      </c>
      <c r="AY61" s="123">
        <f>'SO 05 - Dešťová kanalizace'!J36</f>
        <v>0</v>
      </c>
      <c r="AZ61" s="123">
        <f>'SO 05 - Dešťová kanalizace'!F33</f>
        <v>0</v>
      </c>
      <c r="BA61" s="123">
        <f>'SO 05 - Dešťová kanalizace'!F34</f>
        <v>0</v>
      </c>
      <c r="BB61" s="123">
        <f>'SO 05 - Dešťová kanalizace'!F35</f>
        <v>0</v>
      </c>
      <c r="BC61" s="123">
        <f>'SO 05 - Dešťová kanalizace'!F36</f>
        <v>0</v>
      </c>
      <c r="BD61" s="125">
        <f>'SO 05 - Dešťová kanalizace'!F37</f>
        <v>0</v>
      </c>
      <c r="BE61" s="7"/>
      <c r="BT61" s="126" t="s">
        <v>78</v>
      </c>
      <c r="BV61" s="126" t="s">
        <v>73</v>
      </c>
      <c r="BW61" s="126" t="s">
        <v>98</v>
      </c>
      <c r="BX61" s="126" t="s">
        <v>5</v>
      </c>
      <c r="CL61" s="126" t="s">
        <v>19</v>
      </c>
      <c r="CM61" s="126" t="s">
        <v>80</v>
      </c>
    </row>
    <row r="62" s="7" customFormat="1" ht="16.5" customHeight="1">
      <c r="A62" s="127" t="s">
        <v>81</v>
      </c>
      <c r="B62" s="114"/>
      <c r="C62" s="115"/>
      <c r="D62" s="116" t="s">
        <v>99</v>
      </c>
      <c r="E62" s="116"/>
      <c r="F62" s="116"/>
      <c r="G62" s="116"/>
      <c r="H62" s="116"/>
      <c r="I62" s="117"/>
      <c r="J62" s="116" t="s">
        <v>100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9">
        <f>'SO 06 - Zrušení přípojky ...'!J30</f>
        <v>0</v>
      </c>
      <c r="AH62" s="117"/>
      <c r="AI62" s="117"/>
      <c r="AJ62" s="117"/>
      <c r="AK62" s="117"/>
      <c r="AL62" s="117"/>
      <c r="AM62" s="117"/>
      <c r="AN62" s="119">
        <f>SUM(AG62,AT62)</f>
        <v>0</v>
      </c>
      <c r="AO62" s="117"/>
      <c r="AP62" s="117"/>
      <c r="AQ62" s="120" t="s">
        <v>77</v>
      </c>
      <c r="AR62" s="121"/>
      <c r="AS62" s="122">
        <v>0</v>
      </c>
      <c r="AT62" s="123">
        <f>ROUND(SUM(AV62:AW62),2)</f>
        <v>0</v>
      </c>
      <c r="AU62" s="124">
        <f>'SO 06 - Zrušení přípojky ...'!P82</f>
        <v>0</v>
      </c>
      <c r="AV62" s="123">
        <f>'SO 06 - Zrušení přípojky ...'!J33</f>
        <v>0</v>
      </c>
      <c r="AW62" s="123">
        <f>'SO 06 - Zrušení přípojky ...'!J34</f>
        <v>0</v>
      </c>
      <c r="AX62" s="123">
        <f>'SO 06 - Zrušení přípojky ...'!J35</f>
        <v>0</v>
      </c>
      <c r="AY62" s="123">
        <f>'SO 06 - Zrušení přípojky ...'!J36</f>
        <v>0</v>
      </c>
      <c r="AZ62" s="123">
        <f>'SO 06 - Zrušení přípojky ...'!F33</f>
        <v>0</v>
      </c>
      <c r="BA62" s="123">
        <f>'SO 06 - Zrušení přípojky ...'!F34</f>
        <v>0</v>
      </c>
      <c r="BB62" s="123">
        <f>'SO 06 - Zrušení přípojky ...'!F35</f>
        <v>0</v>
      </c>
      <c r="BC62" s="123">
        <f>'SO 06 - Zrušení přípojky ...'!F36</f>
        <v>0</v>
      </c>
      <c r="BD62" s="125">
        <f>'SO 06 - Zrušení přípojky ...'!F37</f>
        <v>0</v>
      </c>
      <c r="BE62" s="7"/>
      <c r="BT62" s="126" t="s">
        <v>78</v>
      </c>
      <c r="BV62" s="126" t="s">
        <v>73</v>
      </c>
      <c r="BW62" s="126" t="s">
        <v>101</v>
      </c>
      <c r="BX62" s="126" t="s">
        <v>5</v>
      </c>
      <c r="CL62" s="126" t="s">
        <v>19</v>
      </c>
      <c r="CM62" s="126" t="s">
        <v>80</v>
      </c>
    </row>
    <row r="63" s="7" customFormat="1" ht="16.5" customHeight="1">
      <c r="A63" s="127" t="s">
        <v>81</v>
      </c>
      <c r="B63" s="114"/>
      <c r="C63" s="115"/>
      <c r="D63" s="116" t="s">
        <v>102</v>
      </c>
      <c r="E63" s="116"/>
      <c r="F63" s="116"/>
      <c r="G63" s="116"/>
      <c r="H63" s="116"/>
      <c r="I63" s="117"/>
      <c r="J63" s="116" t="s">
        <v>103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9">
        <f>'SO 07 - Zrušení přípojky ...'!J30</f>
        <v>0</v>
      </c>
      <c r="AH63" s="117"/>
      <c r="AI63" s="117"/>
      <c r="AJ63" s="117"/>
      <c r="AK63" s="117"/>
      <c r="AL63" s="117"/>
      <c r="AM63" s="117"/>
      <c r="AN63" s="119">
        <f>SUM(AG63,AT63)</f>
        <v>0</v>
      </c>
      <c r="AO63" s="117"/>
      <c r="AP63" s="117"/>
      <c r="AQ63" s="120" t="s">
        <v>77</v>
      </c>
      <c r="AR63" s="121"/>
      <c r="AS63" s="122">
        <v>0</v>
      </c>
      <c r="AT63" s="123">
        <f>ROUND(SUM(AV63:AW63),2)</f>
        <v>0</v>
      </c>
      <c r="AU63" s="124">
        <f>'SO 07 - Zrušení přípojky ...'!P82</f>
        <v>0</v>
      </c>
      <c r="AV63" s="123">
        <f>'SO 07 - Zrušení přípojky ...'!J33</f>
        <v>0</v>
      </c>
      <c r="AW63" s="123">
        <f>'SO 07 - Zrušení přípojky ...'!J34</f>
        <v>0</v>
      </c>
      <c r="AX63" s="123">
        <f>'SO 07 - Zrušení přípojky ...'!J35</f>
        <v>0</v>
      </c>
      <c r="AY63" s="123">
        <f>'SO 07 - Zrušení přípojky ...'!J36</f>
        <v>0</v>
      </c>
      <c r="AZ63" s="123">
        <f>'SO 07 - Zrušení přípojky ...'!F33</f>
        <v>0</v>
      </c>
      <c r="BA63" s="123">
        <f>'SO 07 - Zrušení přípojky ...'!F34</f>
        <v>0</v>
      </c>
      <c r="BB63" s="123">
        <f>'SO 07 - Zrušení přípojky ...'!F35</f>
        <v>0</v>
      </c>
      <c r="BC63" s="123">
        <f>'SO 07 - Zrušení přípojky ...'!F36</f>
        <v>0</v>
      </c>
      <c r="BD63" s="125">
        <f>'SO 07 - Zrušení přípojky ...'!F37</f>
        <v>0</v>
      </c>
      <c r="BE63" s="7"/>
      <c r="BT63" s="126" t="s">
        <v>78</v>
      </c>
      <c r="BV63" s="126" t="s">
        <v>73</v>
      </c>
      <c r="BW63" s="126" t="s">
        <v>104</v>
      </c>
      <c r="BX63" s="126" t="s">
        <v>5</v>
      </c>
      <c r="CL63" s="126" t="s">
        <v>19</v>
      </c>
      <c r="CM63" s="126" t="s">
        <v>80</v>
      </c>
    </row>
    <row r="64" s="7" customFormat="1" ht="16.5" customHeight="1">
      <c r="A64" s="127" t="s">
        <v>81</v>
      </c>
      <c r="B64" s="114"/>
      <c r="C64" s="115"/>
      <c r="D64" s="116" t="s">
        <v>105</v>
      </c>
      <c r="E64" s="116"/>
      <c r="F64" s="116"/>
      <c r="G64" s="116"/>
      <c r="H64" s="116"/>
      <c r="I64" s="117"/>
      <c r="J64" s="116" t="s">
        <v>106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'SO 08 - Příprava pro nava...'!J30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77</v>
      </c>
      <c r="AR64" s="121"/>
      <c r="AS64" s="122">
        <v>0</v>
      </c>
      <c r="AT64" s="123">
        <f>ROUND(SUM(AV64:AW64),2)</f>
        <v>0</v>
      </c>
      <c r="AU64" s="124">
        <f>'SO 08 - Příprava pro nava...'!P80</f>
        <v>0</v>
      </c>
      <c r="AV64" s="123">
        <f>'SO 08 - Příprava pro nava...'!J33</f>
        <v>0</v>
      </c>
      <c r="AW64" s="123">
        <f>'SO 08 - Příprava pro nava...'!J34</f>
        <v>0</v>
      </c>
      <c r="AX64" s="123">
        <f>'SO 08 - Příprava pro nava...'!J35</f>
        <v>0</v>
      </c>
      <c r="AY64" s="123">
        <f>'SO 08 - Příprava pro nava...'!J36</f>
        <v>0</v>
      </c>
      <c r="AZ64" s="123">
        <f>'SO 08 - Příprava pro nava...'!F33</f>
        <v>0</v>
      </c>
      <c r="BA64" s="123">
        <f>'SO 08 - Příprava pro nava...'!F34</f>
        <v>0</v>
      </c>
      <c r="BB64" s="123">
        <f>'SO 08 - Příprava pro nava...'!F35</f>
        <v>0</v>
      </c>
      <c r="BC64" s="123">
        <f>'SO 08 - Příprava pro nava...'!F36</f>
        <v>0</v>
      </c>
      <c r="BD64" s="125">
        <f>'SO 08 - Příprava pro nava...'!F37</f>
        <v>0</v>
      </c>
      <c r="BE64" s="7"/>
      <c r="BT64" s="126" t="s">
        <v>78</v>
      </c>
      <c r="BV64" s="126" t="s">
        <v>73</v>
      </c>
      <c r="BW64" s="126" t="s">
        <v>107</v>
      </c>
      <c r="BX64" s="126" t="s">
        <v>5</v>
      </c>
      <c r="CL64" s="126" t="s">
        <v>19</v>
      </c>
      <c r="CM64" s="126" t="s">
        <v>80</v>
      </c>
    </row>
    <row r="65" s="7" customFormat="1" ht="16.5" customHeight="1">
      <c r="A65" s="127" t="s">
        <v>81</v>
      </c>
      <c r="B65" s="114"/>
      <c r="C65" s="115"/>
      <c r="D65" s="116" t="s">
        <v>108</v>
      </c>
      <c r="E65" s="116"/>
      <c r="F65" s="116"/>
      <c r="G65" s="116"/>
      <c r="H65" s="116"/>
      <c r="I65" s="117"/>
      <c r="J65" s="116" t="s">
        <v>109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9">
        <f>'VRN - Vedlejší rozpočtové...'!J30</f>
        <v>0</v>
      </c>
      <c r="AH65" s="117"/>
      <c r="AI65" s="117"/>
      <c r="AJ65" s="117"/>
      <c r="AK65" s="117"/>
      <c r="AL65" s="117"/>
      <c r="AM65" s="117"/>
      <c r="AN65" s="119">
        <f>SUM(AG65,AT65)</f>
        <v>0</v>
      </c>
      <c r="AO65" s="117"/>
      <c r="AP65" s="117"/>
      <c r="AQ65" s="120" t="s">
        <v>77</v>
      </c>
      <c r="AR65" s="121"/>
      <c r="AS65" s="137">
        <v>0</v>
      </c>
      <c r="AT65" s="138">
        <f>ROUND(SUM(AV65:AW65),2)</f>
        <v>0</v>
      </c>
      <c r="AU65" s="139">
        <f>'VRN - Vedlejší rozpočtové...'!P85</f>
        <v>0</v>
      </c>
      <c r="AV65" s="138">
        <f>'VRN - Vedlejší rozpočtové...'!J33</f>
        <v>0</v>
      </c>
      <c r="AW65" s="138">
        <f>'VRN - Vedlejší rozpočtové...'!J34</f>
        <v>0</v>
      </c>
      <c r="AX65" s="138">
        <f>'VRN - Vedlejší rozpočtové...'!J35</f>
        <v>0</v>
      </c>
      <c r="AY65" s="138">
        <f>'VRN - Vedlejší rozpočtové...'!J36</f>
        <v>0</v>
      </c>
      <c r="AZ65" s="138">
        <f>'VRN - Vedlejší rozpočtové...'!F33</f>
        <v>0</v>
      </c>
      <c r="BA65" s="138">
        <f>'VRN - Vedlejší rozpočtové...'!F34</f>
        <v>0</v>
      </c>
      <c r="BB65" s="138">
        <f>'VRN - Vedlejší rozpočtové...'!F35</f>
        <v>0</v>
      </c>
      <c r="BC65" s="138">
        <f>'VRN - Vedlejší rozpočtové...'!F36</f>
        <v>0</v>
      </c>
      <c r="BD65" s="140">
        <f>'VRN - Vedlejší rozpočtové...'!F37</f>
        <v>0</v>
      </c>
      <c r="BE65" s="7"/>
      <c r="BT65" s="126" t="s">
        <v>78</v>
      </c>
      <c r="BV65" s="126" t="s">
        <v>73</v>
      </c>
      <c r="BW65" s="126" t="s">
        <v>110</v>
      </c>
      <c r="BX65" s="126" t="s">
        <v>5</v>
      </c>
      <c r="CL65" s="126" t="s">
        <v>19</v>
      </c>
      <c r="CM65" s="126" t="s">
        <v>80</v>
      </c>
    </row>
    <row r="66" s="2" customFormat="1" ht="30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47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</row>
  </sheetData>
  <sheetProtection sheet="1" formatColumns="0" formatRows="0" objects="1" scenarios="1" spinCount="100000" saltValue="NkSHHM5ui8X2OrK2wz2rS/c6aIIt76QxIAzrWlN6+6Tj4qOEiqwzU46szGtWFTtsgyq4C474sQsb+IwIlyQWmw==" hashValue="SnGg/HwDG/1AsXjqhlX5hqh5lsc+R3SlDJg8JD9yrjhpXP1zlA+NR1pqRQufi8StsMMldAVkx+JV9PlmZIGlAg==" algorithmName="SHA-512" password="CC35"/>
  <mergeCells count="82">
    <mergeCell ref="C52:G52"/>
    <mergeCell ref="D61:H61"/>
    <mergeCell ref="D64:H64"/>
    <mergeCell ref="D63:H63"/>
    <mergeCell ref="D55:H55"/>
    <mergeCell ref="D62:H62"/>
    <mergeCell ref="D60:H60"/>
    <mergeCell ref="E59:I59"/>
    <mergeCell ref="E56:I56"/>
    <mergeCell ref="E58:I58"/>
    <mergeCell ref="E57:I57"/>
    <mergeCell ref="I52:AF52"/>
    <mergeCell ref="J60:AF60"/>
    <mergeCell ref="J55:AF55"/>
    <mergeCell ref="J62:AF62"/>
    <mergeCell ref="J63:AF63"/>
    <mergeCell ref="J64:AF64"/>
    <mergeCell ref="J61:AF61"/>
    <mergeCell ref="K57:AF57"/>
    <mergeCell ref="K59:AF59"/>
    <mergeCell ref="K56:AF56"/>
    <mergeCell ref="K58:AF58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3:AM63"/>
    <mergeCell ref="AG62:AM62"/>
    <mergeCell ref="AG52:AM52"/>
    <mergeCell ref="AG61:AM61"/>
    <mergeCell ref="AG57:AM57"/>
    <mergeCell ref="AG55:AM55"/>
    <mergeCell ref="AG60:AM60"/>
    <mergeCell ref="AG64:AM64"/>
    <mergeCell ref="AG59:AM59"/>
    <mergeCell ref="AG56:AM56"/>
    <mergeCell ref="AM47:AN47"/>
    <mergeCell ref="AM49:AP49"/>
    <mergeCell ref="AM50:AP50"/>
    <mergeCell ref="AN58:AP58"/>
    <mergeCell ref="AN63:AP63"/>
    <mergeCell ref="AN64:AP64"/>
    <mergeCell ref="AN52:AP52"/>
    <mergeCell ref="AN62:AP62"/>
    <mergeCell ref="AN57:AP57"/>
    <mergeCell ref="AN56:AP56"/>
    <mergeCell ref="AN59:AP59"/>
    <mergeCell ref="AN61:AP61"/>
    <mergeCell ref="AN55:AP55"/>
    <mergeCell ref="AN60:AP60"/>
    <mergeCell ref="AS49:AT51"/>
    <mergeCell ref="AN65:AP65"/>
    <mergeCell ref="AG65:AM65"/>
    <mergeCell ref="AN54:AP54"/>
  </mergeCells>
  <hyperlinks>
    <hyperlink ref="A56" location="'SO 01 - Budova zastávky'!C2" display="/"/>
    <hyperlink ref="A57" location="'900 - ORIENTAČNÍ SYSTÉM'!C2" display="/"/>
    <hyperlink ref="A58" location="'950 - MOBILIÁŘ'!C2" display="/"/>
    <hyperlink ref="A59" location="'D.2.2.4 - Elektroinstalace'!C2" display="/"/>
    <hyperlink ref="A60" location="'SO 02 - Demolice dřevěnéh...'!C2" display="/"/>
    <hyperlink ref="A61" location="'SO 05 - Dešťová kanalizace'!C2" display="/"/>
    <hyperlink ref="A62" location="'SO 06 - Zrušení přípojky ...'!C2" display="/"/>
    <hyperlink ref="A63" location="'SO 07 - Zrušení přípojky ...'!C2" display="/"/>
    <hyperlink ref="A64" location="'SO 08 - Příprava pro nava...'!C2" display="/"/>
    <hyperlink ref="A65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1988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20. 6. 2024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>Správa železnic, státní organizace</v>
      </c>
      <c r="F15" s="41"/>
      <c r="G15" s="41"/>
      <c r="H15" s="41"/>
      <c r="I15" s="145" t="s">
        <v>28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>STAV MORAVIA spol. s r.o.</v>
      </c>
      <c r="F21" s="41"/>
      <c r="G21" s="41"/>
      <c r="H21" s="41"/>
      <c r="I21" s="145" t="s">
        <v>28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>STAV MORAVIA spol. s r.o.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1989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ROUND((SUM(BE80:BE99)),  2)</f>
        <v>0</v>
      </c>
      <c r="G33" s="41"/>
      <c r="H33" s="41"/>
      <c r="I33" s="160">
        <v>0.20999999999999999</v>
      </c>
      <c r="J33" s="159">
        <f>ROUND(((SUM(BE80:BE99))*I33),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ROUND((SUM(BF80:BF99)),  2)</f>
        <v>0</v>
      </c>
      <c r="G34" s="41"/>
      <c r="H34" s="41"/>
      <c r="I34" s="160">
        <v>0.12</v>
      </c>
      <c r="J34" s="159">
        <f>ROUND(((SUM(BF80:BF99))*I34),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ROUND((SUM(BG80:BG99)),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ROUND((SUM(BH80:BH99)),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ROUND((SUM(BI80:BI99)),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08 - Příprava pro navazující akci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20. 6. 2024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1990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146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6.25" customHeight="1">
      <c r="A70" s="41"/>
      <c r="B70" s="42"/>
      <c r="C70" s="43"/>
      <c r="D70" s="43"/>
      <c r="E70" s="172" t="str">
        <f>E7</f>
        <v>Údržba, opravy a odstraňování závad u SPS v obvodu OŘ OVA 2024–Střítež u Českého Těšína ON–optimalizace budovy zastávky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112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SO 08 - Příprava pro navazující akci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 xml:space="preserve"> </v>
      </c>
      <c r="G74" s="43"/>
      <c r="H74" s="43"/>
      <c r="I74" s="35" t="s">
        <v>23</v>
      </c>
      <c r="J74" s="75" t="str">
        <f>IF(J12="","",J12)</f>
        <v>20. 6. 2024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5.65" customHeight="1">
      <c r="A76" s="41"/>
      <c r="B76" s="42"/>
      <c r="C76" s="35" t="s">
        <v>25</v>
      </c>
      <c r="D76" s="43"/>
      <c r="E76" s="43"/>
      <c r="F76" s="30" t="str">
        <f>E15</f>
        <v>Správa železnic, státní organizace</v>
      </c>
      <c r="G76" s="43"/>
      <c r="H76" s="43"/>
      <c r="I76" s="35" t="s">
        <v>31</v>
      </c>
      <c r="J76" s="39" t="str">
        <f>E21</f>
        <v>STAV MORAVIA spol. s r.o.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29</v>
      </c>
      <c r="D77" s="43"/>
      <c r="E77" s="43"/>
      <c r="F77" s="30" t="str">
        <f>IF(E18="","",E18)</f>
        <v>Vyplň údaj</v>
      </c>
      <c r="G77" s="43"/>
      <c r="H77" s="43"/>
      <c r="I77" s="35" t="s">
        <v>34</v>
      </c>
      <c r="J77" s="39" t="str">
        <f>E24</f>
        <v>STAV MORAVIA spol. s r.o.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147</v>
      </c>
      <c r="D79" s="191" t="s">
        <v>56</v>
      </c>
      <c r="E79" s="191" t="s">
        <v>52</v>
      </c>
      <c r="F79" s="191" t="s">
        <v>53</v>
      </c>
      <c r="G79" s="191" t="s">
        <v>148</v>
      </c>
      <c r="H79" s="191" t="s">
        <v>149</v>
      </c>
      <c r="I79" s="191" t="s">
        <v>150</v>
      </c>
      <c r="J79" s="191" t="s">
        <v>118</v>
      </c>
      <c r="K79" s="192" t="s">
        <v>151</v>
      </c>
      <c r="L79" s="193"/>
      <c r="M79" s="95" t="s">
        <v>19</v>
      </c>
      <c r="N79" s="96" t="s">
        <v>41</v>
      </c>
      <c r="O79" s="96" t="s">
        <v>152</v>
      </c>
      <c r="P79" s="96" t="s">
        <v>153</v>
      </c>
      <c r="Q79" s="96" t="s">
        <v>154</v>
      </c>
      <c r="R79" s="96" t="s">
        <v>155</v>
      </c>
      <c r="S79" s="96" t="s">
        <v>156</v>
      </c>
      <c r="T79" s="97" t="s">
        <v>157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158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70</v>
      </c>
      <c r="AU80" s="20" t="s">
        <v>119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70</v>
      </c>
      <c r="E81" s="202" t="s">
        <v>204</v>
      </c>
      <c r="F81" s="202" t="s">
        <v>204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SUM(P82:P99)</f>
        <v>0</v>
      </c>
      <c r="Q81" s="207"/>
      <c r="R81" s="208">
        <f>SUM(R82:R99)</f>
        <v>0</v>
      </c>
      <c r="S81" s="207"/>
      <c r="T81" s="209">
        <f>SUM(T82:T99)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78</v>
      </c>
      <c r="AT81" s="211" t="s">
        <v>70</v>
      </c>
      <c r="AU81" s="211" t="s">
        <v>71</v>
      </c>
      <c r="AY81" s="210" t="s">
        <v>161</v>
      </c>
      <c r="BK81" s="212">
        <f>SUM(BK82:BK99)</f>
        <v>0</v>
      </c>
    </row>
    <row r="82" s="2" customFormat="1" ht="16.5" customHeight="1">
      <c r="A82" s="41"/>
      <c r="B82" s="42"/>
      <c r="C82" s="215" t="s">
        <v>78</v>
      </c>
      <c r="D82" s="215" t="s">
        <v>163</v>
      </c>
      <c r="E82" s="216" t="s">
        <v>1991</v>
      </c>
      <c r="F82" s="217" t="s">
        <v>1992</v>
      </c>
      <c r="G82" s="218" t="s">
        <v>1993</v>
      </c>
      <c r="H82" s="219">
        <v>1</v>
      </c>
      <c r="I82" s="220"/>
      <c r="J82" s="221">
        <f>ROUND(I82*H82,2)</f>
        <v>0</v>
      </c>
      <c r="K82" s="217" t="s">
        <v>1994</v>
      </c>
      <c r="L82" s="47"/>
      <c r="M82" s="222" t="s">
        <v>19</v>
      </c>
      <c r="N82" s="223" t="s">
        <v>42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168</v>
      </c>
      <c r="AT82" s="226" t="s">
        <v>163</v>
      </c>
      <c r="AU82" s="226" t="s">
        <v>78</v>
      </c>
      <c r="AY82" s="20" t="s">
        <v>161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78</v>
      </c>
      <c r="BK82" s="227">
        <f>ROUND(I82*H82,2)</f>
        <v>0</v>
      </c>
      <c r="BL82" s="20" t="s">
        <v>168</v>
      </c>
      <c r="BM82" s="226" t="s">
        <v>80</v>
      </c>
    </row>
    <row r="83" s="2" customFormat="1">
      <c r="A83" s="41"/>
      <c r="B83" s="42"/>
      <c r="C83" s="43"/>
      <c r="D83" s="228" t="s">
        <v>169</v>
      </c>
      <c r="E83" s="43"/>
      <c r="F83" s="229" t="s">
        <v>1992</v>
      </c>
      <c r="G83" s="43"/>
      <c r="H83" s="43"/>
      <c r="I83" s="230"/>
      <c r="J83" s="43"/>
      <c r="K83" s="43"/>
      <c r="L83" s="47"/>
      <c r="M83" s="231"/>
      <c r="N83" s="232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169</v>
      </c>
      <c r="AU83" s="20" t="s">
        <v>78</v>
      </c>
    </row>
    <row r="84" s="2" customFormat="1">
      <c r="A84" s="41"/>
      <c r="B84" s="42"/>
      <c r="C84" s="43"/>
      <c r="D84" s="228" t="s">
        <v>1322</v>
      </c>
      <c r="E84" s="43"/>
      <c r="F84" s="291" t="s">
        <v>1995</v>
      </c>
      <c r="G84" s="43"/>
      <c r="H84" s="43"/>
      <c r="I84" s="230"/>
      <c r="J84" s="43"/>
      <c r="K84" s="43"/>
      <c r="L84" s="47"/>
      <c r="M84" s="231"/>
      <c r="N84" s="232"/>
      <c r="O84" s="87"/>
      <c r="P84" s="87"/>
      <c r="Q84" s="87"/>
      <c r="R84" s="87"/>
      <c r="S84" s="87"/>
      <c r="T84" s="88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1322</v>
      </c>
      <c r="AU84" s="20" t="s">
        <v>78</v>
      </c>
    </row>
    <row r="85" s="2" customFormat="1" ht="16.5" customHeight="1">
      <c r="A85" s="41"/>
      <c r="B85" s="42"/>
      <c r="C85" s="215" t="s">
        <v>80</v>
      </c>
      <c r="D85" s="215" t="s">
        <v>163</v>
      </c>
      <c r="E85" s="216" t="s">
        <v>1996</v>
      </c>
      <c r="F85" s="217" t="s">
        <v>1997</v>
      </c>
      <c r="G85" s="218" t="s">
        <v>1993</v>
      </c>
      <c r="H85" s="219">
        <v>1</v>
      </c>
      <c r="I85" s="220"/>
      <c r="J85" s="221">
        <f>ROUND(I85*H85,2)</f>
        <v>0</v>
      </c>
      <c r="K85" s="217" t="s">
        <v>1994</v>
      </c>
      <c r="L85" s="47"/>
      <c r="M85" s="222" t="s">
        <v>19</v>
      </c>
      <c r="N85" s="223" t="s">
        <v>42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168</v>
      </c>
      <c r="AT85" s="226" t="s">
        <v>163</v>
      </c>
      <c r="AU85" s="226" t="s">
        <v>78</v>
      </c>
      <c r="AY85" s="20" t="s">
        <v>161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78</v>
      </c>
      <c r="BK85" s="227">
        <f>ROUND(I85*H85,2)</f>
        <v>0</v>
      </c>
      <c r="BL85" s="20" t="s">
        <v>168</v>
      </c>
      <c r="BM85" s="226" t="s">
        <v>168</v>
      </c>
    </row>
    <row r="86" s="2" customFormat="1">
      <c r="A86" s="41"/>
      <c r="B86" s="42"/>
      <c r="C86" s="43"/>
      <c r="D86" s="228" t="s">
        <v>169</v>
      </c>
      <c r="E86" s="43"/>
      <c r="F86" s="229" t="s">
        <v>1997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169</v>
      </c>
      <c r="AU86" s="20" t="s">
        <v>78</v>
      </c>
    </row>
    <row r="87" s="2" customFormat="1">
      <c r="A87" s="41"/>
      <c r="B87" s="42"/>
      <c r="C87" s="43"/>
      <c r="D87" s="228" t="s">
        <v>1322</v>
      </c>
      <c r="E87" s="43"/>
      <c r="F87" s="291" t="s">
        <v>1995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1322</v>
      </c>
      <c r="AU87" s="20" t="s">
        <v>78</v>
      </c>
    </row>
    <row r="88" s="2" customFormat="1" ht="16.5" customHeight="1">
      <c r="A88" s="41"/>
      <c r="B88" s="42"/>
      <c r="C88" s="215" t="s">
        <v>178</v>
      </c>
      <c r="D88" s="215" t="s">
        <v>163</v>
      </c>
      <c r="E88" s="216" t="s">
        <v>1998</v>
      </c>
      <c r="F88" s="217" t="s">
        <v>1999</v>
      </c>
      <c r="G88" s="218" t="s">
        <v>1993</v>
      </c>
      <c r="H88" s="219">
        <v>1</v>
      </c>
      <c r="I88" s="220"/>
      <c r="J88" s="221">
        <f>ROUND(I88*H88,2)</f>
        <v>0</v>
      </c>
      <c r="K88" s="217" t="s">
        <v>1994</v>
      </c>
      <c r="L88" s="47"/>
      <c r="M88" s="222" t="s">
        <v>19</v>
      </c>
      <c r="N88" s="223" t="s">
        <v>42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168</v>
      </c>
      <c r="AT88" s="226" t="s">
        <v>163</v>
      </c>
      <c r="AU88" s="226" t="s">
        <v>78</v>
      </c>
      <c r="AY88" s="20" t="s">
        <v>161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78</v>
      </c>
      <c r="BK88" s="227">
        <f>ROUND(I88*H88,2)</f>
        <v>0</v>
      </c>
      <c r="BL88" s="20" t="s">
        <v>168</v>
      </c>
      <c r="BM88" s="226" t="s">
        <v>181</v>
      </c>
    </row>
    <row r="89" s="2" customFormat="1">
      <c r="A89" s="41"/>
      <c r="B89" s="42"/>
      <c r="C89" s="43"/>
      <c r="D89" s="228" t="s">
        <v>169</v>
      </c>
      <c r="E89" s="43"/>
      <c r="F89" s="229" t="s">
        <v>1999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169</v>
      </c>
      <c r="AU89" s="20" t="s">
        <v>78</v>
      </c>
    </row>
    <row r="90" s="2" customFormat="1">
      <c r="A90" s="41"/>
      <c r="B90" s="42"/>
      <c r="C90" s="43"/>
      <c r="D90" s="228" t="s">
        <v>1322</v>
      </c>
      <c r="E90" s="43"/>
      <c r="F90" s="291" t="s">
        <v>1995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1322</v>
      </c>
      <c r="AU90" s="20" t="s">
        <v>78</v>
      </c>
    </row>
    <row r="91" s="2" customFormat="1" ht="21.75" customHeight="1">
      <c r="A91" s="41"/>
      <c r="B91" s="42"/>
      <c r="C91" s="215" t="s">
        <v>168</v>
      </c>
      <c r="D91" s="215" t="s">
        <v>163</v>
      </c>
      <c r="E91" s="216" t="s">
        <v>2000</v>
      </c>
      <c r="F91" s="217" t="s">
        <v>2001</v>
      </c>
      <c r="G91" s="218" t="s">
        <v>1993</v>
      </c>
      <c r="H91" s="219">
        <v>1</v>
      </c>
      <c r="I91" s="220"/>
      <c r="J91" s="221">
        <f>ROUND(I91*H91,2)</f>
        <v>0</v>
      </c>
      <c r="K91" s="217" t="s">
        <v>2002</v>
      </c>
      <c r="L91" s="47"/>
      <c r="M91" s="222" t="s">
        <v>19</v>
      </c>
      <c r="N91" s="223" t="s">
        <v>42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168</v>
      </c>
      <c r="AT91" s="226" t="s">
        <v>163</v>
      </c>
      <c r="AU91" s="226" t="s">
        <v>78</v>
      </c>
      <c r="AY91" s="20" t="s">
        <v>161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78</v>
      </c>
      <c r="BK91" s="227">
        <f>ROUND(I91*H91,2)</f>
        <v>0</v>
      </c>
      <c r="BL91" s="20" t="s">
        <v>168</v>
      </c>
      <c r="BM91" s="226" t="s">
        <v>186</v>
      </c>
    </row>
    <row r="92" s="2" customFormat="1">
      <c r="A92" s="41"/>
      <c r="B92" s="42"/>
      <c r="C92" s="43"/>
      <c r="D92" s="228" t="s">
        <v>169</v>
      </c>
      <c r="E92" s="43"/>
      <c r="F92" s="229" t="s">
        <v>2001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169</v>
      </c>
      <c r="AU92" s="20" t="s">
        <v>78</v>
      </c>
    </row>
    <row r="93" s="2" customFormat="1">
      <c r="A93" s="41"/>
      <c r="B93" s="42"/>
      <c r="C93" s="43"/>
      <c r="D93" s="228" t="s">
        <v>1322</v>
      </c>
      <c r="E93" s="43"/>
      <c r="F93" s="291" t="s">
        <v>1995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1322</v>
      </c>
      <c r="AU93" s="20" t="s">
        <v>78</v>
      </c>
    </row>
    <row r="94" s="2" customFormat="1" ht="16.5" customHeight="1">
      <c r="A94" s="41"/>
      <c r="B94" s="42"/>
      <c r="C94" s="215" t="s">
        <v>189</v>
      </c>
      <c r="D94" s="215" t="s">
        <v>163</v>
      </c>
      <c r="E94" s="216" t="s">
        <v>2003</v>
      </c>
      <c r="F94" s="217" t="s">
        <v>2004</v>
      </c>
      <c r="G94" s="218" t="s">
        <v>241</v>
      </c>
      <c r="H94" s="219">
        <v>15</v>
      </c>
      <c r="I94" s="220"/>
      <c r="J94" s="221">
        <f>ROUND(I94*H94,2)</f>
        <v>0</v>
      </c>
      <c r="K94" s="217" t="s">
        <v>1994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168</v>
      </c>
      <c r="AT94" s="226" t="s">
        <v>163</v>
      </c>
      <c r="AU94" s="226" t="s">
        <v>78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168</v>
      </c>
      <c r="BM94" s="226" t="s">
        <v>193</v>
      </c>
    </row>
    <row r="95" s="2" customFormat="1">
      <c r="A95" s="41"/>
      <c r="B95" s="42"/>
      <c r="C95" s="43"/>
      <c r="D95" s="228" t="s">
        <v>169</v>
      </c>
      <c r="E95" s="43"/>
      <c r="F95" s="229" t="s">
        <v>2004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78</v>
      </c>
    </row>
    <row r="96" s="2" customFormat="1">
      <c r="A96" s="41"/>
      <c r="B96" s="42"/>
      <c r="C96" s="43"/>
      <c r="D96" s="228" t="s">
        <v>1322</v>
      </c>
      <c r="E96" s="43"/>
      <c r="F96" s="291" t="s">
        <v>1995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1322</v>
      </c>
      <c r="AU96" s="20" t="s">
        <v>78</v>
      </c>
    </row>
    <row r="97" s="2" customFormat="1" ht="16.5" customHeight="1">
      <c r="A97" s="41"/>
      <c r="B97" s="42"/>
      <c r="C97" s="215" t="s">
        <v>181</v>
      </c>
      <c r="D97" s="215" t="s">
        <v>163</v>
      </c>
      <c r="E97" s="216" t="s">
        <v>2005</v>
      </c>
      <c r="F97" s="217" t="s">
        <v>2006</v>
      </c>
      <c r="G97" s="218" t="s">
        <v>241</v>
      </c>
      <c r="H97" s="219">
        <v>15</v>
      </c>
      <c r="I97" s="220"/>
      <c r="J97" s="221">
        <f>ROUND(I97*H97,2)</f>
        <v>0</v>
      </c>
      <c r="K97" s="217" t="s">
        <v>1994</v>
      </c>
      <c r="L97" s="47"/>
      <c r="M97" s="222" t="s">
        <v>19</v>
      </c>
      <c r="N97" s="223" t="s">
        <v>42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168</v>
      </c>
      <c r="AT97" s="226" t="s">
        <v>163</v>
      </c>
      <c r="AU97" s="226" t="s">
        <v>78</v>
      </c>
      <c r="AY97" s="20" t="s">
        <v>161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78</v>
      </c>
      <c r="BK97" s="227">
        <f>ROUND(I97*H97,2)</f>
        <v>0</v>
      </c>
      <c r="BL97" s="20" t="s">
        <v>168</v>
      </c>
      <c r="BM97" s="226" t="s">
        <v>8</v>
      </c>
    </row>
    <row r="98" s="2" customFormat="1">
      <c r="A98" s="41"/>
      <c r="B98" s="42"/>
      <c r="C98" s="43"/>
      <c r="D98" s="228" t="s">
        <v>169</v>
      </c>
      <c r="E98" s="43"/>
      <c r="F98" s="229" t="s">
        <v>2006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169</v>
      </c>
      <c r="AU98" s="20" t="s">
        <v>78</v>
      </c>
    </row>
    <row r="99" s="2" customFormat="1">
      <c r="A99" s="41"/>
      <c r="B99" s="42"/>
      <c r="C99" s="43"/>
      <c r="D99" s="228" t="s">
        <v>1322</v>
      </c>
      <c r="E99" s="43"/>
      <c r="F99" s="291" t="s">
        <v>1995</v>
      </c>
      <c r="G99" s="43"/>
      <c r="H99" s="43"/>
      <c r="I99" s="230"/>
      <c r="J99" s="43"/>
      <c r="K99" s="43"/>
      <c r="L99" s="47"/>
      <c r="M99" s="292"/>
      <c r="N99" s="293"/>
      <c r="O99" s="294"/>
      <c r="P99" s="294"/>
      <c r="Q99" s="294"/>
      <c r="R99" s="294"/>
      <c r="S99" s="294"/>
      <c r="T99" s="295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1322</v>
      </c>
      <c r="AU99" s="20" t="s">
        <v>78</v>
      </c>
    </row>
    <row r="100" s="2" customFormat="1" ht="6.96" customHeight="1">
      <c r="A100" s="41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47"/>
      <c r="M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</sheetData>
  <sheetProtection sheet="1" autoFilter="0" formatColumns="0" formatRows="0" objects="1" scenarios="1" spinCount="100000" saltValue="ozl1ByPDaSti2Mm5miM0sXgOWtytF9PwGwIq6+6hBck9f6O0lb96RJhqLgmriWzqRBPsWDolUqDTfXtIjv07ng==" hashValue="VotRUA9znnBd17ymStOPYU21E64NVbLHoq4EtWSDDEsxioKeVOrnzf7XX3Kwt9JqeNvidAZPwVm1aqJ454dgnA==" algorithmName="SHA-512" password="CC35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2007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20. 6. 2024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>Správa železnic, státní organizace</v>
      </c>
      <c r="F15" s="41"/>
      <c r="G15" s="41"/>
      <c r="H15" s="41"/>
      <c r="I15" s="145" t="s">
        <v>28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>STAV MORAVIA spol. s r.o.</v>
      </c>
      <c r="F21" s="41"/>
      <c r="G21" s="41"/>
      <c r="H21" s="41"/>
      <c r="I21" s="145" t="s">
        <v>28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>STAV MORAVIA spol. s r.o.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ROUND(J85,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ROUND((SUM(BE85:BE155)),  2)</f>
        <v>0</v>
      </c>
      <c r="G33" s="41"/>
      <c r="H33" s="41"/>
      <c r="I33" s="160">
        <v>0.20999999999999999</v>
      </c>
      <c r="J33" s="159">
        <f>ROUND(((SUM(BE85:BE155))*I33),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ROUND((SUM(BF85:BF155)),  2)</f>
        <v>0</v>
      </c>
      <c r="G34" s="41"/>
      <c r="H34" s="41"/>
      <c r="I34" s="160">
        <v>0.12</v>
      </c>
      <c r="J34" s="159">
        <f>ROUND(((SUM(BF85:BF155))*I34),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ROUND((SUM(BG85:BG155)),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ROUND((SUM(BH85:BH155)),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ROUND((SUM(BI85:BI155)),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20. 6. 2024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2008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2009</v>
      </c>
      <c r="E61" s="185"/>
      <c r="F61" s="185"/>
      <c r="G61" s="185"/>
      <c r="H61" s="185"/>
      <c r="I61" s="185"/>
      <c r="J61" s="186">
        <f>J87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2010</v>
      </c>
      <c r="E62" s="185"/>
      <c r="F62" s="185"/>
      <c r="G62" s="185"/>
      <c r="H62" s="185"/>
      <c r="I62" s="185"/>
      <c r="J62" s="186">
        <f>J121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2011</v>
      </c>
      <c r="E63" s="185"/>
      <c r="F63" s="185"/>
      <c r="G63" s="185"/>
      <c r="H63" s="185"/>
      <c r="I63" s="185"/>
      <c r="J63" s="186">
        <f>J132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2012</v>
      </c>
      <c r="E64" s="185"/>
      <c r="F64" s="185"/>
      <c r="G64" s="185"/>
      <c r="H64" s="185"/>
      <c r="I64" s="185"/>
      <c r="J64" s="186">
        <f>J141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2013</v>
      </c>
      <c r="E65" s="185"/>
      <c r="F65" s="185"/>
      <c r="G65" s="185"/>
      <c r="H65" s="185"/>
      <c r="I65" s="185"/>
      <c r="J65" s="186">
        <f>J150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Údržba, opravy a odstraňování závad u SPS v obvodu OŘ OVA 2024–Střítež u Českého Těšína ON–optimalizace budovy zastávky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112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 - Vedlejší rozpočtové náklady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20. 6. 2024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Správa železnic, státní organizace</v>
      </c>
      <c r="G81" s="43"/>
      <c r="H81" s="43"/>
      <c r="I81" s="35" t="s">
        <v>31</v>
      </c>
      <c r="J81" s="39" t="str">
        <f>E21</f>
        <v>STAV MORAVIA spol. s r.o.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STAV MORAVIA spol. s r.o.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147</v>
      </c>
      <c r="D84" s="191" t="s">
        <v>56</v>
      </c>
      <c r="E84" s="191" t="s">
        <v>52</v>
      </c>
      <c r="F84" s="191" t="s">
        <v>53</v>
      </c>
      <c r="G84" s="191" t="s">
        <v>148</v>
      </c>
      <c r="H84" s="191" t="s">
        <v>149</v>
      </c>
      <c r="I84" s="191" t="s">
        <v>150</v>
      </c>
      <c r="J84" s="191" t="s">
        <v>118</v>
      </c>
      <c r="K84" s="192" t="s">
        <v>151</v>
      </c>
      <c r="L84" s="193"/>
      <c r="M84" s="95" t="s">
        <v>19</v>
      </c>
      <c r="N84" s="96" t="s">
        <v>41</v>
      </c>
      <c r="O84" s="96" t="s">
        <v>152</v>
      </c>
      <c r="P84" s="96" t="s">
        <v>153</v>
      </c>
      <c r="Q84" s="96" t="s">
        <v>154</v>
      </c>
      <c r="R84" s="96" t="s">
        <v>155</v>
      </c>
      <c r="S84" s="96" t="s">
        <v>156</v>
      </c>
      <c r="T84" s="97" t="s">
        <v>157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158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P86</f>
        <v>0</v>
      </c>
      <c r="Q85" s="99"/>
      <c r="R85" s="196">
        <f>R86</f>
        <v>0</v>
      </c>
      <c r="S85" s="99"/>
      <c r="T85" s="197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70</v>
      </c>
      <c r="AU85" s="20" t="s">
        <v>119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70</v>
      </c>
      <c r="E86" s="202" t="s">
        <v>108</v>
      </c>
      <c r="F86" s="202" t="s">
        <v>2014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P87+P121+P132+P141+P150</f>
        <v>0</v>
      </c>
      <c r="Q86" s="207"/>
      <c r="R86" s="208">
        <f>R87+R121+R132+R141+R150</f>
        <v>0</v>
      </c>
      <c r="S86" s="207"/>
      <c r="T86" s="209">
        <f>T87+T121+T132+T141+T150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189</v>
      </c>
      <c r="AT86" s="211" t="s">
        <v>70</v>
      </c>
      <c r="AU86" s="211" t="s">
        <v>71</v>
      </c>
      <c r="AY86" s="210" t="s">
        <v>161</v>
      </c>
      <c r="BK86" s="212">
        <f>BK87+BK121+BK132+BK141+BK150</f>
        <v>0</v>
      </c>
    </row>
    <row r="87" s="12" customFormat="1" ht="22.8" customHeight="1">
      <c r="A87" s="12"/>
      <c r="B87" s="199"/>
      <c r="C87" s="200"/>
      <c r="D87" s="201" t="s">
        <v>70</v>
      </c>
      <c r="E87" s="213" t="s">
        <v>2015</v>
      </c>
      <c r="F87" s="213" t="s">
        <v>2016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SUM(P88:P120)</f>
        <v>0</v>
      </c>
      <c r="Q87" s="207"/>
      <c r="R87" s="208">
        <f>SUM(R88:R120)</f>
        <v>0</v>
      </c>
      <c r="S87" s="207"/>
      <c r="T87" s="209">
        <f>SUM(T88:T120)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189</v>
      </c>
      <c r="AT87" s="211" t="s">
        <v>70</v>
      </c>
      <c r="AU87" s="211" t="s">
        <v>78</v>
      </c>
      <c r="AY87" s="210" t="s">
        <v>161</v>
      </c>
      <c r="BK87" s="212">
        <f>SUM(BK88:BK120)</f>
        <v>0</v>
      </c>
    </row>
    <row r="88" s="2" customFormat="1" ht="16.5" customHeight="1">
      <c r="A88" s="41"/>
      <c r="B88" s="42"/>
      <c r="C88" s="215" t="s">
        <v>78</v>
      </c>
      <c r="D88" s="215" t="s">
        <v>163</v>
      </c>
      <c r="E88" s="216" t="s">
        <v>2017</v>
      </c>
      <c r="F88" s="217" t="s">
        <v>2018</v>
      </c>
      <c r="G88" s="218" t="s">
        <v>2019</v>
      </c>
      <c r="H88" s="219">
        <v>1</v>
      </c>
      <c r="I88" s="220"/>
      <c r="J88" s="221">
        <f>ROUND(I88*H88,2)</f>
        <v>0</v>
      </c>
      <c r="K88" s="217" t="s">
        <v>167</v>
      </c>
      <c r="L88" s="47"/>
      <c r="M88" s="222" t="s">
        <v>19</v>
      </c>
      <c r="N88" s="223" t="s">
        <v>42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168</v>
      </c>
      <c r="AT88" s="226" t="s">
        <v>163</v>
      </c>
      <c r="AU88" s="226" t="s">
        <v>80</v>
      </c>
      <c r="AY88" s="20" t="s">
        <v>161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78</v>
      </c>
      <c r="BK88" s="227">
        <f>ROUND(I88*H88,2)</f>
        <v>0</v>
      </c>
      <c r="BL88" s="20" t="s">
        <v>168</v>
      </c>
      <c r="BM88" s="226" t="s">
        <v>8</v>
      </c>
    </row>
    <row r="89" s="2" customFormat="1">
      <c r="A89" s="41"/>
      <c r="B89" s="42"/>
      <c r="C89" s="43"/>
      <c r="D89" s="228" t="s">
        <v>169</v>
      </c>
      <c r="E89" s="43"/>
      <c r="F89" s="229" t="s">
        <v>2018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169</v>
      </c>
      <c r="AU89" s="20" t="s">
        <v>80</v>
      </c>
    </row>
    <row r="90" s="2" customFormat="1">
      <c r="A90" s="41"/>
      <c r="B90" s="42"/>
      <c r="C90" s="43"/>
      <c r="D90" s="233" t="s">
        <v>171</v>
      </c>
      <c r="E90" s="43"/>
      <c r="F90" s="234" t="s">
        <v>2020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171</v>
      </c>
      <c r="AU90" s="20" t="s">
        <v>80</v>
      </c>
    </row>
    <row r="91" s="2" customFormat="1" ht="16.5" customHeight="1">
      <c r="A91" s="41"/>
      <c r="B91" s="42"/>
      <c r="C91" s="215" t="s">
        <v>80</v>
      </c>
      <c r="D91" s="215" t="s">
        <v>163</v>
      </c>
      <c r="E91" s="216" t="s">
        <v>2021</v>
      </c>
      <c r="F91" s="217" t="s">
        <v>2022</v>
      </c>
      <c r="G91" s="218" t="s">
        <v>2019</v>
      </c>
      <c r="H91" s="219">
        <v>1</v>
      </c>
      <c r="I91" s="220"/>
      <c r="J91" s="221">
        <f>ROUND(I91*H91,2)</f>
        <v>0</v>
      </c>
      <c r="K91" s="217" t="s">
        <v>167</v>
      </c>
      <c r="L91" s="47"/>
      <c r="M91" s="222" t="s">
        <v>19</v>
      </c>
      <c r="N91" s="223" t="s">
        <v>42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168</v>
      </c>
      <c r="AT91" s="226" t="s">
        <v>163</v>
      </c>
      <c r="AU91" s="226" t="s">
        <v>80</v>
      </c>
      <c r="AY91" s="20" t="s">
        <v>161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78</v>
      </c>
      <c r="BK91" s="227">
        <f>ROUND(I91*H91,2)</f>
        <v>0</v>
      </c>
      <c r="BL91" s="20" t="s">
        <v>168</v>
      </c>
      <c r="BM91" s="226" t="s">
        <v>207</v>
      </c>
    </row>
    <row r="92" s="2" customFormat="1">
      <c r="A92" s="41"/>
      <c r="B92" s="42"/>
      <c r="C92" s="43"/>
      <c r="D92" s="228" t="s">
        <v>169</v>
      </c>
      <c r="E92" s="43"/>
      <c r="F92" s="229" t="s">
        <v>2022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169</v>
      </c>
      <c r="AU92" s="20" t="s">
        <v>80</v>
      </c>
    </row>
    <row r="93" s="2" customFormat="1">
      <c r="A93" s="41"/>
      <c r="B93" s="42"/>
      <c r="C93" s="43"/>
      <c r="D93" s="233" t="s">
        <v>171</v>
      </c>
      <c r="E93" s="43"/>
      <c r="F93" s="234" t="s">
        <v>2023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171</v>
      </c>
      <c r="AU93" s="20" t="s">
        <v>80</v>
      </c>
    </row>
    <row r="94" s="2" customFormat="1" ht="16.5" customHeight="1">
      <c r="A94" s="41"/>
      <c r="B94" s="42"/>
      <c r="C94" s="215" t="s">
        <v>178</v>
      </c>
      <c r="D94" s="215" t="s">
        <v>163</v>
      </c>
      <c r="E94" s="216" t="s">
        <v>2024</v>
      </c>
      <c r="F94" s="217" t="s">
        <v>2025</v>
      </c>
      <c r="G94" s="218" t="s">
        <v>2019</v>
      </c>
      <c r="H94" s="219">
        <v>1</v>
      </c>
      <c r="I94" s="220"/>
      <c r="J94" s="221">
        <f>ROUND(I94*H94,2)</f>
        <v>0</v>
      </c>
      <c r="K94" s="217" t="s">
        <v>167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168</v>
      </c>
      <c r="AT94" s="226" t="s">
        <v>163</v>
      </c>
      <c r="AU94" s="226" t="s">
        <v>80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168</v>
      </c>
      <c r="BM94" s="226" t="s">
        <v>212</v>
      </c>
    </row>
    <row r="95" s="2" customFormat="1">
      <c r="A95" s="41"/>
      <c r="B95" s="42"/>
      <c r="C95" s="43"/>
      <c r="D95" s="228" t="s">
        <v>169</v>
      </c>
      <c r="E95" s="43"/>
      <c r="F95" s="229" t="s">
        <v>2025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80</v>
      </c>
    </row>
    <row r="96" s="2" customFormat="1">
      <c r="A96" s="41"/>
      <c r="B96" s="42"/>
      <c r="C96" s="43"/>
      <c r="D96" s="233" t="s">
        <v>171</v>
      </c>
      <c r="E96" s="43"/>
      <c r="F96" s="234" t="s">
        <v>2026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171</v>
      </c>
      <c r="AU96" s="20" t="s">
        <v>80</v>
      </c>
    </row>
    <row r="97" s="13" customFormat="1">
      <c r="A97" s="13"/>
      <c r="B97" s="235"/>
      <c r="C97" s="236"/>
      <c r="D97" s="228" t="s">
        <v>196</v>
      </c>
      <c r="E97" s="237" t="s">
        <v>19</v>
      </c>
      <c r="F97" s="238" t="s">
        <v>78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196</v>
      </c>
      <c r="AU97" s="245" t="s">
        <v>80</v>
      </c>
      <c r="AV97" s="13" t="s">
        <v>80</v>
      </c>
      <c r="AW97" s="13" t="s">
        <v>33</v>
      </c>
      <c r="AX97" s="13" t="s">
        <v>71</v>
      </c>
      <c r="AY97" s="245" t="s">
        <v>161</v>
      </c>
    </row>
    <row r="98" s="14" customFormat="1">
      <c r="A98" s="14"/>
      <c r="B98" s="246"/>
      <c r="C98" s="247"/>
      <c r="D98" s="228" t="s">
        <v>196</v>
      </c>
      <c r="E98" s="248" t="s">
        <v>19</v>
      </c>
      <c r="F98" s="249" t="s">
        <v>198</v>
      </c>
      <c r="G98" s="247"/>
      <c r="H98" s="250">
        <v>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196</v>
      </c>
      <c r="AU98" s="256" t="s">
        <v>80</v>
      </c>
      <c r="AV98" s="14" t="s">
        <v>168</v>
      </c>
      <c r="AW98" s="14" t="s">
        <v>33</v>
      </c>
      <c r="AX98" s="14" t="s">
        <v>78</v>
      </c>
      <c r="AY98" s="256" t="s">
        <v>161</v>
      </c>
    </row>
    <row r="99" s="2" customFormat="1" ht="16.5" customHeight="1">
      <c r="A99" s="41"/>
      <c r="B99" s="42"/>
      <c r="C99" s="215" t="s">
        <v>168</v>
      </c>
      <c r="D99" s="215" t="s">
        <v>163</v>
      </c>
      <c r="E99" s="216" t="s">
        <v>2027</v>
      </c>
      <c r="F99" s="217" t="s">
        <v>2028</v>
      </c>
      <c r="G99" s="218" t="s">
        <v>845</v>
      </c>
      <c r="H99" s="219">
        <v>1</v>
      </c>
      <c r="I99" s="220"/>
      <c r="J99" s="221">
        <f>ROUND(I99*H99,2)</f>
        <v>0</v>
      </c>
      <c r="K99" s="217" t="s">
        <v>167</v>
      </c>
      <c r="L99" s="47"/>
      <c r="M99" s="222" t="s">
        <v>19</v>
      </c>
      <c r="N99" s="223" t="s">
        <v>42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168</v>
      </c>
      <c r="AT99" s="226" t="s">
        <v>163</v>
      </c>
      <c r="AU99" s="226" t="s">
        <v>80</v>
      </c>
      <c r="AY99" s="20" t="s">
        <v>161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78</v>
      </c>
      <c r="BK99" s="227">
        <f>ROUND(I99*H99,2)</f>
        <v>0</v>
      </c>
      <c r="BL99" s="20" t="s">
        <v>168</v>
      </c>
      <c r="BM99" s="226" t="s">
        <v>219</v>
      </c>
    </row>
    <row r="100" s="2" customFormat="1">
      <c r="A100" s="41"/>
      <c r="B100" s="42"/>
      <c r="C100" s="43"/>
      <c r="D100" s="228" t="s">
        <v>169</v>
      </c>
      <c r="E100" s="43"/>
      <c r="F100" s="229" t="s">
        <v>2028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169</v>
      </c>
      <c r="AU100" s="20" t="s">
        <v>80</v>
      </c>
    </row>
    <row r="101" s="2" customFormat="1">
      <c r="A101" s="41"/>
      <c r="B101" s="42"/>
      <c r="C101" s="43"/>
      <c r="D101" s="233" t="s">
        <v>171</v>
      </c>
      <c r="E101" s="43"/>
      <c r="F101" s="234" t="s">
        <v>2029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171</v>
      </c>
      <c r="AU101" s="20" t="s">
        <v>80</v>
      </c>
    </row>
    <row r="102" s="15" customFormat="1">
      <c r="A102" s="15"/>
      <c r="B102" s="267"/>
      <c r="C102" s="268"/>
      <c r="D102" s="228" t="s">
        <v>196</v>
      </c>
      <c r="E102" s="269" t="s">
        <v>19</v>
      </c>
      <c r="F102" s="270" t="s">
        <v>2030</v>
      </c>
      <c r="G102" s="268"/>
      <c r="H102" s="269" t="s">
        <v>19</v>
      </c>
      <c r="I102" s="271"/>
      <c r="J102" s="268"/>
      <c r="K102" s="268"/>
      <c r="L102" s="272"/>
      <c r="M102" s="273"/>
      <c r="N102" s="274"/>
      <c r="O102" s="274"/>
      <c r="P102" s="274"/>
      <c r="Q102" s="274"/>
      <c r="R102" s="274"/>
      <c r="S102" s="274"/>
      <c r="T102" s="27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76" t="s">
        <v>196</v>
      </c>
      <c r="AU102" s="276" t="s">
        <v>80</v>
      </c>
      <c r="AV102" s="15" t="s">
        <v>78</v>
      </c>
      <c r="AW102" s="15" t="s">
        <v>33</v>
      </c>
      <c r="AX102" s="15" t="s">
        <v>71</v>
      </c>
      <c r="AY102" s="276" t="s">
        <v>161</v>
      </c>
    </row>
    <row r="103" s="13" customFormat="1">
      <c r="A103" s="13"/>
      <c r="B103" s="235"/>
      <c r="C103" s="236"/>
      <c r="D103" s="228" t="s">
        <v>196</v>
      </c>
      <c r="E103" s="237" t="s">
        <v>19</v>
      </c>
      <c r="F103" s="238" t="s">
        <v>78</v>
      </c>
      <c r="G103" s="236"/>
      <c r="H103" s="239">
        <v>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196</v>
      </c>
      <c r="AU103" s="245" t="s">
        <v>80</v>
      </c>
      <c r="AV103" s="13" t="s">
        <v>80</v>
      </c>
      <c r="AW103" s="13" t="s">
        <v>33</v>
      </c>
      <c r="AX103" s="13" t="s">
        <v>71</v>
      </c>
      <c r="AY103" s="245" t="s">
        <v>161</v>
      </c>
    </row>
    <row r="104" s="14" customFormat="1">
      <c r="A104" s="14"/>
      <c r="B104" s="246"/>
      <c r="C104" s="247"/>
      <c r="D104" s="228" t="s">
        <v>196</v>
      </c>
      <c r="E104" s="248" t="s">
        <v>19</v>
      </c>
      <c r="F104" s="249" t="s">
        <v>198</v>
      </c>
      <c r="G104" s="247"/>
      <c r="H104" s="250">
        <v>1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196</v>
      </c>
      <c r="AU104" s="256" t="s">
        <v>80</v>
      </c>
      <c r="AV104" s="14" t="s">
        <v>168</v>
      </c>
      <c r="AW104" s="14" t="s">
        <v>33</v>
      </c>
      <c r="AX104" s="14" t="s">
        <v>78</v>
      </c>
      <c r="AY104" s="256" t="s">
        <v>161</v>
      </c>
    </row>
    <row r="105" s="2" customFormat="1" ht="16.5" customHeight="1">
      <c r="A105" s="41"/>
      <c r="B105" s="42"/>
      <c r="C105" s="215" t="s">
        <v>189</v>
      </c>
      <c r="D105" s="215" t="s">
        <v>163</v>
      </c>
      <c r="E105" s="216" t="s">
        <v>2031</v>
      </c>
      <c r="F105" s="217" t="s">
        <v>2032</v>
      </c>
      <c r="G105" s="218" t="s">
        <v>1971</v>
      </c>
      <c r="H105" s="219">
        <v>1</v>
      </c>
      <c r="I105" s="220"/>
      <c r="J105" s="221">
        <f>ROUND(I105*H105,2)</f>
        <v>0</v>
      </c>
      <c r="K105" s="217" t="s">
        <v>167</v>
      </c>
      <c r="L105" s="47"/>
      <c r="M105" s="222" t="s">
        <v>19</v>
      </c>
      <c r="N105" s="223" t="s">
        <v>42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1942</v>
      </c>
      <c r="AT105" s="226" t="s">
        <v>163</v>
      </c>
      <c r="AU105" s="226" t="s">
        <v>80</v>
      </c>
      <c r="AY105" s="20" t="s">
        <v>161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78</v>
      </c>
      <c r="BK105" s="227">
        <f>ROUND(I105*H105,2)</f>
        <v>0</v>
      </c>
      <c r="BL105" s="20" t="s">
        <v>1942</v>
      </c>
      <c r="BM105" s="226" t="s">
        <v>2033</v>
      </c>
    </row>
    <row r="106" s="2" customFormat="1">
      <c r="A106" s="41"/>
      <c r="B106" s="42"/>
      <c r="C106" s="43"/>
      <c r="D106" s="228" t="s">
        <v>169</v>
      </c>
      <c r="E106" s="43"/>
      <c r="F106" s="229" t="s">
        <v>2032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169</v>
      </c>
      <c r="AU106" s="20" t="s">
        <v>80</v>
      </c>
    </row>
    <row r="107" s="2" customFormat="1">
      <c r="A107" s="41"/>
      <c r="B107" s="42"/>
      <c r="C107" s="43"/>
      <c r="D107" s="233" t="s">
        <v>171</v>
      </c>
      <c r="E107" s="43"/>
      <c r="F107" s="234" t="s">
        <v>2034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171</v>
      </c>
      <c r="AU107" s="20" t="s">
        <v>80</v>
      </c>
    </row>
    <row r="108" s="13" customFormat="1">
      <c r="A108" s="13"/>
      <c r="B108" s="235"/>
      <c r="C108" s="236"/>
      <c r="D108" s="228" t="s">
        <v>196</v>
      </c>
      <c r="E108" s="237" t="s">
        <v>19</v>
      </c>
      <c r="F108" s="238" t="s">
        <v>2035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196</v>
      </c>
      <c r="AU108" s="245" t="s">
        <v>80</v>
      </c>
      <c r="AV108" s="13" t="s">
        <v>80</v>
      </c>
      <c r="AW108" s="13" t="s">
        <v>33</v>
      </c>
      <c r="AX108" s="13" t="s">
        <v>78</v>
      </c>
      <c r="AY108" s="245" t="s">
        <v>161</v>
      </c>
    </row>
    <row r="109" s="2" customFormat="1" ht="16.5" customHeight="1">
      <c r="A109" s="41"/>
      <c r="B109" s="42"/>
      <c r="C109" s="215" t="s">
        <v>181</v>
      </c>
      <c r="D109" s="215" t="s">
        <v>163</v>
      </c>
      <c r="E109" s="216" t="s">
        <v>2031</v>
      </c>
      <c r="F109" s="217" t="s">
        <v>2032</v>
      </c>
      <c r="G109" s="218" t="s">
        <v>1971</v>
      </c>
      <c r="H109" s="219">
        <v>1</v>
      </c>
      <c r="I109" s="220"/>
      <c r="J109" s="221">
        <f>ROUND(I109*H109,2)</f>
        <v>0</v>
      </c>
      <c r="K109" s="217" t="s">
        <v>167</v>
      </c>
      <c r="L109" s="47"/>
      <c r="M109" s="222" t="s">
        <v>19</v>
      </c>
      <c r="N109" s="223" t="s">
        <v>42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1942</v>
      </c>
      <c r="AT109" s="226" t="s">
        <v>163</v>
      </c>
      <c r="AU109" s="226" t="s">
        <v>80</v>
      </c>
      <c r="AY109" s="20" t="s">
        <v>161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78</v>
      </c>
      <c r="BK109" s="227">
        <f>ROUND(I109*H109,2)</f>
        <v>0</v>
      </c>
      <c r="BL109" s="20" t="s">
        <v>1942</v>
      </c>
      <c r="BM109" s="226" t="s">
        <v>2036</v>
      </c>
    </row>
    <row r="110" s="2" customFormat="1">
      <c r="A110" s="41"/>
      <c r="B110" s="42"/>
      <c r="C110" s="43"/>
      <c r="D110" s="228" t="s">
        <v>169</v>
      </c>
      <c r="E110" s="43"/>
      <c r="F110" s="229" t="s">
        <v>2032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169</v>
      </c>
      <c r="AU110" s="20" t="s">
        <v>80</v>
      </c>
    </row>
    <row r="111" s="2" customFormat="1">
      <c r="A111" s="41"/>
      <c r="B111" s="42"/>
      <c r="C111" s="43"/>
      <c r="D111" s="233" t="s">
        <v>171</v>
      </c>
      <c r="E111" s="43"/>
      <c r="F111" s="234" t="s">
        <v>2034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171</v>
      </c>
      <c r="AU111" s="20" t="s">
        <v>80</v>
      </c>
    </row>
    <row r="112" s="13" customFormat="1">
      <c r="A112" s="13"/>
      <c r="B112" s="235"/>
      <c r="C112" s="236"/>
      <c r="D112" s="228" t="s">
        <v>196</v>
      </c>
      <c r="E112" s="237" t="s">
        <v>19</v>
      </c>
      <c r="F112" s="238" t="s">
        <v>2037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196</v>
      </c>
      <c r="AU112" s="245" t="s">
        <v>80</v>
      </c>
      <c r="AV112" s="13" t="s">
        <v>80</v>
      </c>
      <c r="AW112" s="13" t="s">
        <v>33</v>
      </c>
      <c r="AX112" s="13" t="s">
        <v>78</v>
      </c>
      <c r="AY112" s="245" t="s">
        <v>161</v>
      </c>
    </row>
    <row r="113" s="2" customFormat="1" ht="16.5" customHeight="1">
      <c r="A113" s="41"/>
      <c r="B113" s="42"/>
      <c r="C113" s="215" t="s">
        <v>204</v>
      </c>
      <c r="D113" s="215" t="s">
        <v>163</v>
      </c>
      <c r="E113" s="216" t="s">
        <v>2038</v>
      </c>
      <c r="F113" s="217" t="s">
        <v>2039</v>
      </c>
      <c r="G113" s="218" t="s">
        <v>1971</v>
      </c>
      <c r="H113" s="219">
        <v>1</v>
      </c>
      <c r="I113" s="220"/>
      <c r="J113" s="221">
        <f>ROUND(I113*H113,2)</f>
        <v>0</v>
      </c>
      <c r="K113" s="217" t="s">
        <v>167</v>
      </c>
      <c r="L113" s="47"/>
      <c r="M113" s="222" t="s">
        <v>19</v>
      </c>
      <c r="N113" s="223" t="s">
        <v>42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1942</v>
      </c>
      <c r="AT113" s="226" t="s">
        <v>163</v>
      </c>
      <c r="AU113" s="226" t="s">
        <v>80</v>
      </c>
      <c r="AY113" s="20" t="s">
        <v>161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78</v>
      </c>
      <c r="BK113" s="227">
        <f>ROUND(I113*H113,2)</f>
        <v>0</v>
      </c>
      <c r="BL113" s="20" t="s">
        <v>1942</v>
      </c>
      <c r="BM113" s="226" t="s">
        <v>2040</v>
      </c>
    </row>
    <row r="114" s="2" customFormat="1">
      <c r="A114" s="41"/>
      <c r="B114" s="42"/>
      <c r="C114" s="43"/>
      <c r="D114" s="228" t="s">
        <v>169</v>
      </c>
      <c r="E114" s="43"/>
      <c r="F114" s="229" t="s">
        <v>2039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169</v>
      </c>
      <c r="AU114" s="20" t="s">
        <v>80</v>
      </c>
    </row>
    <row r="115" s="2" customFormat="1">
      <c r="A115" s="41"/>
      <c r="B115" s="42"/>
      <c r="C115" s="43"/>
      <c r="D115" s="233" t="s">
        <v>171</v>
      </c>
      <c r="E115" s="43"/>
      <c r="F115" s="234" t="s">
        <v>2041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171</v>
      </c>
      <c r="AU115" s="20" t="s">
        <v>80</v>
      </c>
    </row>
    <row r="116" s="13" customFormat="1">
      <c r="A116" s="13"/>
      <c r="B116" s="235"/>
      <c r="C116" s="236"/>
      <c r="D116" s="228" t="s">
        <v>196</v>
      </c>
      <c r="E116" s="237" t="s">
        <v>19</v>
      </c>
      <c r="F116" s="238" t="s">
        <v>2042</v>
      </c>
      <c r="G116" s="236"/>
      <c r="H116" s="239">
        <v>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196</v>
      </c>
      <c r="AU116" s="245" t="s">
        <v>80</v>
      </c>
      <c r="AV116" s="13" t="s">
        <v>80</v>
      </c>
      <c r="AW116" s="13" t="s">
        <v>33</v>
      </c>
      <c r="AX116" s="13" t="s">
        <v>78</v>
      </c>
      <c r="AY116" s="245" t="s">
        <v>161</v>
      </c>
    </row>
    <row r="117" s="2" customFormat="1" ht="16.5" customHeight="1">
      <c r="A117" s="41"/>
      <c r="B117" s="42"/>
      <c r="C117" s="215" t="s">
        <v>186</v>
      </c>
      <c r="D117" s="215" t="s">
        <v>163</v>
      </c>
      <c r="E117" s="216" t="s">
        <v>2043</v>
      </c>
      <c r="F117" s="217" t="s">
        <v>2044</v>
      </c>
      <c r="G117" s="218" t="s">
        <v>857</v>
      </c>
      <c r="H117" s="219">
        <v>1</v>
      </c>
      <c r="I117" s="220"/>
      <c r="J117" s="221">
        <f>ROUND(I117*H117,2)</f>
        <v>0</v>
      </c>
      <c r="K117" s="217" t="s">
        <v>19</v>
      </c>
      <c r="L117" s="47"/>
      <c r="M117" s="222" t="s">
        <v>19</v>
      </c>
      <c r="N117" s="223" t="s">
        <v>42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168</v>
      </c>
      <c r="AT117" s="226" t="s">
        <v>163</v>
      </c>
      <c r="AU117" s="226" t="s">
        <v>80</v>
      </c>
      <c r="AY117" s="20" t="s">
        <v>161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78</v>
      </c>
      <c r="BK117" s="227">
        <f>ROUND(I117*H117,2)</f>
        <v>0</v>
      </c>
      <c r="BL117" s="20" t="s">
        <v>168</v>
      </c>
      <c r="BM117" s="226" t="s">
        <v>186</v>
      </c>
    </row>
    <row r="118" s="2" customFormat="1">
      <c r="A118" s="41"/>
      <c r="B118" s="42"/>
      <c r="C118" s="43"/>
      <c r="D118" s="228" t="s">
        <v>169</v>
      </c>
      <c r="E118" s="43"/>
      <c r="F118" s="229" t="s">
        <v>2044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169</v>
      </c>
      <c r="AU118" s="20" t="s">
        <v>80</v>
      </c>
    </row>
    <row r="119" s="13" customFormat="1">
      <c r="A119" s="13"/>
      <c r="B119" s="235"/>
      <c r="C119" s="236"/>
      <c r="D119" s="228" t="s">
        <v>196</v>
      </c>
      <c r="E119" s="237" t="s">
        <v>19</v>
      </c>
      <c r="F119" s="238" t="s">
        <v>78</v>
      </c>
      <c r="G119" s="236"/>
      <c r="H119" s="239">
        <v>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196</v>
      </c>
      <c r="AU119" s="245" t="s">
        <v>80</v>
      </c>
      <c r="AV119" s="13" t="s">
        <v>80</v>
      </c>
      <c r="AW119" s="13" t="s">
        <v>33</v>
      </c>
      <c r="AX119" s="13" t="s">
        <v>71</v>
      </c>
      <c r="AY119" s="245" t="s">
        <v>161</v>
      </c>
    </row>
    <row r="120" s="14" customFormat="1">
      <c r="A120" s="14"/>
      <c r="B120" s="246"/>
      <c r="C120" s="247"/>
      <c r="D120" s="228" t="s">
        <v>196</v>
      </c>
      <c r="E120" s="248" t="s">
        <v>19</v>
      </c>
      <c r="F120" s="249" t="s">
        <v>198</v>
      </c>
      <c r="G120" s="247"/>
      <c r="H120" s="250">
        <v>1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196</v>
      </c>
      <c r="AU120" s="256" t="s">
        <v>80</v>
      </c>
      <c r="AV120" s="14" t="s">
        <v>168</v>
      </c>
      <c r="AW120" s="14" t="s">
        <v>33</v>
      </c>
      <c r="AX120" s="14" t="s">
        <v>78</v>
      </c>
      <c r="AY120" s="256" t="s">
        <v>161</v>
      </c>
    </row>
    <row r="121" s="12" customFormat="1" ht="22.8" customHeight="1">
      <c r="A121" s="12"/>
      <c r="B121" s="199"/>
      <c r="C121" s="200"/>
      <c r="D121" s="201" t="s">
        <v>70</v>
      </c>
      <c r="E121" s="213" t="s">
        <v>2045</v>
      </c>
      <c r="F121" s="213" t="s">
        <v>2046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SUM(P122:P131)</f>
        <v>0</v>
      </c>
      <c r="Q121" s="207"/>
      <c r="R121" s="208">
        <f>SUM(R122:R131)</f>
        <v>0</v>
      </c>
      <c r="S121" s="207"/>
      <c r="T121" s="209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189</v>
      </c>
      <c r="AT121" s="211" t="s">
        <v>70</v>
      </c>
      <c r="AU121" s="211" t="s">
        <v>78</v>
      </c>
      <c r="AY121" s="210" t="s">
        <v>161</v>
      </c>
      <c r="BK121" s="212">
        <f>SUM(BK122:BK131)</f>
        <v>0</v>
      </c>
    </row>
    <row r="122" s="2" customFormat="1" ht="16.5" customHeight="1">
      <c r="A122" s="41"/>
      <c r="B122" s="42"/>
      <c r="C122" s="215" t="s">
        <v>216</v>
      </c>
      <c r="D122" s="215" t="s">
        <v>163</v>
      </c>
      <c r="E122" s="216" t="s">
        <v>2047</v>
      </c>
      <c r="F122" s="217" t="s">
        <v>2048</v>
      </c>
      <c r="G122" s="218" t="s">
        <v>1971</v>
      </c>
      <c r="H122" s="219">
        <v>1</v>
      </c>
      <c r="I122" s="220"/>
      <c r="J122" s="221">
        <f>ROUND(I122*H122,2)</f>
        <v>0</v>
      </c>
      <c r="K122" s="217" t="s">
        <v>167</v>
      </c>
      <c r="L122" s="47"/>
      <c r="M122" s="222" t="s">
        <v>19</v>
      </c>
      <c r="N122" s="223" t="s">
        <v>42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168</v>
      </c>
      <c r="AT122" s="226" t="s">
        <v>163</v>
      </c>
      <c r="AU122" s="226" t="s">
        <v>80</v>
      </c>
      <c r="AY122" s="20" t="s">
        <v>161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78</v>
      </c>
      <c r="BK122" s="227">
        <f>ROUND(I122*H122,2)</f>
        <v>0</v>
      </c>
      <c r="BL122" s="20" t="s">
        <v>168</v>
      </c>
      <c r="BM122" s="226" t="s">
        <v>224</v>
      </c>
    </row>
    <row r="123" s="2" customFormat="1">
      <c r="A123" s="41"/>
      <c r="B123" s="42"/>
      <c r="C123" s="43"/>
      <c r="D123" s="228" t="s">
        <v>169</v>
      </c>
      <c r="E123" s="43"/>
      <c r="F123" s="229" t="s">
        <v>2048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169</v>
      </c>
      <c r="AU123" s="20" t="s">
        <v>80</v>
      </c>
    </row>
    <row r="124" s="2" customFormat="1">
      <c r="A124" s="41"/>
      <c r="B124" s="42"/>
      <c r="C124" s="43"/>
      <c r="D124" s="233" t="s">
        <v>171</v>
      </c>
      <c r="E124" s="43"/>
      <c r="F124" s="234" t="s">
        <v>2049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171</v>
      </c>
      <c r="AU124" s="20" t="s">
        <v>80</v>
      </c>
    </row>
    <row r="125" s="2" customFormat="1">
      <c r="A125" s="41"/>
      <c r="B125" s="42"/>
      <c r="C125" s="43"/>
      <c r="D125" s="228" t="s">
        <v>1322</v>
      </c>
      <c r="E125" s="43"/>
      <c r="F125" s="291" t="s">
        <v>2050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1322</v>
      </c>
      <c r="AU125" s="20" t="s">
        <v>80</v>
      </c>
    </row>
    <row r="126" s="13" customFormat="1">
      <c r="A126" s="13"/>
      <c r="B126" s="235"/>
      <c r="C126" s="236"/>
      <c r="D126" s="228" t="s">
        <v>196</v>
      </c>
      <c r="E126" s="237" t="s">
        <v>19</v>
      </c>
      <c r="F126" s="238" t="s">
        <v>78</v>
      </c>
      <c r="G126" s="236"/>
      <c r="H126" s="239">
        <v>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196</v>
      </c>
      <c r="AU126" s="245" t="s">
        <v>80</v>
      </c>
      <c r="AV126" s="13" t="s">
        <v>80</v>
      </c>
      <c r="AW126" s="13" t="s">
        <v>33</v>
      </c>
      <c r="AX126" s="13" t="s">
        <v>71</v>
      </c>
      <c r="AY126" s="245" t="s">
        <v>161</v>
      </c>
    </row>
    <row r="127" s="14" customFormat="1">
      <c r="A127" s="14"/>
      <c r="B127" s="246"/>
      <c r="C127" s="247"/>
      <c r="D127" s="228" t="s">
        <v>196</v>
      </c>
      <c r="E127" s="248" t="s">
        <v>19</v>
      </c>
      <c r="F127" s="249" t="s">
        <v>198</v>
      </c>
      <c r="G127" s="247"/>
      <c r="H127" s="250">
        <v>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196</v>
      </c>
      <c r="AU127" s="256" t="s">
        <v>80</v>
      </c>
      <c r="AV127" s="14" t="s">
        <v>168</v>
      </c>
      <c r="AW127" s="14" t="s">
        <v>33</v>
      </c>
      <c r="AX127" s="14" t="s">
        <v>78</v>
      </c>
      <c r="AY127" s="256" t="s">
        <v>161</v>
      </c>
    </row>
    <row r="128" s="2" customFormat="1" ht="16.5" customHeight="1">
      <c r="A128" s="41"/>
      <c r="B128" s="42"/>
      <c r="C128" s="215" t="s">
        <v>193</v>
      </c>
      <c r="D128" s="215" t="s">
        <v>163</v>
      </c>
      <c r="E128" s="216" t="s">
        <v>2051</v>
      </c>
      <c r="F128" s="217" t="s">
        <v>2052</v>
      </c>
      <c r="G128" s="218" t="s">
        <v>175</v>
      </c>
      <c r="H128" s="219">
        <v>150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42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168</v>
      </c>
      <c r="AT128" s="226" t="s">
        <v>163</v>
      </c>
      <c r="AU128" s="226" t="s">
        <v>80</v>
      </c>
      <c r="AY128" s="20" t="s">
        <v>161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78</v>
      </c>
      <c r="BK128" s="227">
        <f>ROUND(I128*H128,2)</f>
        <v>0</v>
      </c>
      <c r="BL128" s="20" t="s">
        <v>168</v>
      </c>
      <c r="BM128" s="226" t="s">
        <v>231</v>
      </c>
    </row>
    <row r="129" s="2" customFormat="1">
      <c r="A129" s="41"/>
      <c r="B129" s="42"/>
      <c r="C129" s="43"/>
      <c r="D129" s="228" t="s">
        <v>169</v>
      </c>
      <c r="E129" s="43"/>
      <c r="F129" s="229" t="s">
        <v>2053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169</v>
      </c>
      <c r="AU129" s="20" t="s">
        <v>80</v>
      </c>
    </row>
    <row r="130" s="2" customFormat="1" ht="16.5" customHeight="1">
      <c r="A130" s="41"/>
      <c r="B130" s="42"/>
      <c r="C130" s="215" t="s">
        <v>228</v>
      </c>
      <c r="D130" s="215" t="s">
        <v>163</v>
      </c>
      <c r="E130" s="216" t="s">
        <v>2054</v>
      </c>
      <c r="F130" s="217" t="s">
        <v>2055</v>
      </c>
      <c r="G130" s="218" t="s">
        <v>2019</v>
      </c>
      <c r="H130" s="219">
        <v>1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168</v>
      </c>
      <c r="AT130" s="226" t="s">
        <v>163</v>
      </c>
      <c r="AU130" s="226" t="s">
        <v>80</v>
      </c>
      <c r="AY130" s="20" t="s">
        <v>161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78</v>
      </c>
      <c r="BK130" s="227">
        <f>ROUND(I130*H130,2)</f>
        <v>0</v>
      </c>
      <c r="BL130" s="20" t="s">
        <v>168</v>
      </c>
      <c r="BM130" s="226" t="s">
        <v>237</v>
      </c>
    </row>
    <row r="131" s="2" customFormat="1">
      <c r="A131" s="41"/>
      <c r="B131" s="42"/>
      <c r="C131" s="43"/>
      <c r="D131" s="228" t="s">
        <v>169</v>
      </c>
      <c r="E131" s="43"/>
      <c r="F131" s="229" t="s">
        <v>2055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169</v>
      </c>
      <c r="AU131" s="20" t="s">
        <v>80</v>
      </c>
    </row>
    <row r="132" s="12" customFormat="1" ht="22.8" customHeight="1">
      <c r="A132" s="12"/>
      <c r="B132" s="199"/>
      <c r="C132" s="200"/>
      <c r="D132" s="201" t="s">
        <v>70</v>
      </c>
      <c r="E132" s="213" t="s">
        <v>2056</v>
      </c>
      <c r="F132" s="213" t="s">
        <v>2057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SUM(P133:P140)</f>
        <v>0</v>
      </c>
      <c r="Q132" s="207"/>
      <c r="R132" s="208">
        <f>SUM(R133:R140)</f>
        <v>0</v>
      </c>
      <c r="S132" s="207"/>
      <c r="T132" s="209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189</v>
      </c>
      <c r="AT132" s="211" t="s">
        <v>70</v>
      </c>
      <c r="AU132" s="211" t="s">
        <v>78</v>
      </c>
      <c r="AY132" s="210" t="s">
        <v>161</v>
      </c>
      <c r="BK132" s="212">
        <f>SUM(BK133:BK140)</f>
        <v>0</v>
      </c>
    </row>
    <row r="133" s="2" customFormat="1" ht="16.5" customHeight="1">
      <c r="A133" s="41"/>
      <c r="B133" s="42"/>
      <c r="C133" s="215" t="s">
        <v>8</v>
      </c>
      <c r="D133" s="215" t="s">
        <v>163</v>
      </c>
      <c r="E133" s="216" t="s">
        <v>2058</v>
      </c>
      <c r="F133" s="217" t="s">
        <v>2059</v>
      </c>
      <c r="G133" s="218" t="s">
        <v>857</v>
      </c>
      <c r="H133" s="219">
        <v>1</v>
      </c>
      <c r="I133" s="220"/>
      <c r="J133" s="221">
        <f>ROUND(I133*H133,2)</f>
        <v>0</v>
      </c>
      <c r="K133" s="217" t="s">
        <v>19</v>
      </c>
      <c r="L133" s="47"/>
      <c r="M133" s="222" t="s">
        <v>19</v>
      </c>
      <c r="N133" s="223" t="s">
        <v>42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168</v>
      </c>
      <c r="AT133" s="226" t="s">
        <v>163</v>
      </c>
      <c r="AU133" s="226" t="s">
        <v>80</v>
      </c>
      <c r="AY133" s="20" t="s">
        <v>161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78</v>
      </c>
      <c r="BK133" s="227">
        <f>ROUND(I133*H133,2)</f>
        <v>0</v>
      </c>
      <c r="BL133" s="20" t="s">
        <v>168</v>
      </c>
      <c r="BM133" s="226" t="s">
        <v>245</v>
      </c>
    </row>
    <row r="134" s="2" customFormat="1">
      <c r="A134" s="41"/>
      <c r="B134" s="42"/>
      <c r="C134" s="43"/>
      <c r="D134" s="228" t="s">
        <v>169</v>
      </c>
      <c r="E134" s="43"/>
      <c r="F134" s="229" t="s">
        <v>2059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169</v>
      </c>
      <c r="AU134" s="20" t="s">
        <v>80</v>
      </c>
    </row>
    <row r="135" s="15" customFormat="1">
      <c r="A135" s="15"/>
      <c r="B135" s="267"/>
      <c r="C135" s="268"/>
      <c r="D135" s="228" t="s">
        <v>196</v>
      </c>
      <c r="E135" s="269" t="s">
        <v>19</v>
      </c>
      <c r="F135" s="270" t="s">
        <v>2060</v>
      </c>
      <c r="G135" s="268"/>
      <c r="H135" s="269" t="s">
        <v>19</v>
      </c>
      <c r="I135" s="271"/>
      <c r="J135" s="268"/>
      <c r="K135" s="268"/>
      <c r="L135" s="272"/>
      <c r="M135" s="273"/>
      <c r="N135" s="274"/>
      <c r="O135" s="274"/>
      <c r="P135" s="274"/>
      <c r="Q135" s="274"/>
      <c r="R135" s="274"/>
      <c r="S135" s="274"/>
      <c r="T135" s="27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6" t="s">
        <v>196</v>
      </c>
      <c r="AU135" s="276" t="s">
        <v>80</v>
      </c>
      <c r="AV135" s="15" t="s">
        <v>78</v>
      </c>
      <c r="AW135" s="15" t="s">
        <v>33</v>
      </c>
      <c r="AX135" s="15" t="s">
        <v>71</v>
      </c>
      <c r="AY135" s="276" t="s">
        <v>161</v>
      </c>
    </row>
    <row r="136" s="13" customFormat="1">
      <c r="A136" s="13"/>
      <c r="B136" s="235"/>
      <c r="C136" s="236"/>
      <c r="D136" s="228" t="s">
        <v>196</v>
      </c>
      <c r="E136" s="237" t="s">
        <v>19</v>
      </c>
      <c r="F136" s="238" t="s">
        <v>78</v>
      </c>
      <c r="G136" s="236"/>
      <c r="H136" s="239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196</v>
      </c>
      <c r="AU136" s="245" t="s">
        <v>80</v>
      </c>
      <c r="AV136" s="13" t="s">
        <v>80</v>
      </c>
      <c r="AW136" s="13" t="s">
        <v>33</v>
      </c>
      <c r="AX136" s="13" t="s">
        <v>71</v>
      </c>
      <c r="AY136" s="245" t="s">
        <v>161</v>
      </c>
    </row>
    <row r="137" s="14" customFormat="1">
      <c r="A137" s="14"/>
      <c r="B137" s="246"/>
      <c r="C137" s="247"/>
      <c r="D137" s="228" t="s">
        <v>196</v>
      </c>
      <c r="E137" s="248" t="s">
        <v>19</v>
      </c>
      <c r="F137" s="249" t="s">
        <v>198</v>
      </c>
      <c r="G137" s="247"/>
      <c r="H137" s="250">
        <v>1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196</v>
      </c>
      <c r="AU137" s="256" t="s">
        <v>80</v>
      </c>
      <c r="AV137" s="14" t="s">
        <v>168</v>
      </c>
      <c r="AW137" s="14" t="s">
        <v>33</v>
      </c>
      <c r="AX137" s="14" t="s">
        <v>78</v>
      </c>
      <c r="AY137" s="256" t="s">
        <v>161</v>
      </c>
    </row>
    <row r="138" s="2" customFormat="1" ht="16.5" customHeight="1">
      <c r="A138" s="41"/>
      <c r="B138" s="42"/>
      <c r="C138" s="215" t="s">
        <v>240</v>
      </c>
      <c r="D138" s="215" t="s">
        <v>163</v>
      </c>
      <c r="E138" s="216" t="s">
        <v>2061</v>
      </c>
      <c r="F138" s="217" t="s">
        <v>2062</v>
      </c>
      <c r="G138" s="218" t="s">
        <v>845</v>
      </c>
      <c r="H138" s="219">
        <v>1</v>
      </c>
      <c r="I138" s="220"/>
      <c r="J138" s="221">
        <f>ROUND(I138*H138,2)</f>
        <v>0</v>
      </c>
      <c r="K138" s="217" t="s">
        <v>167</v>
      </c>
      <c r="L138" s="47"/>
      <c r="M138" s="222" t="s">
        <v>19</v>
      </c>
      <c r="N138" s="223" t="s">
        <v>42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168</v>
      </c>
      <c r="AT138" s="226" t="s">
        <v>163</v>
      </c>
      <c r="AU138" s="226" t="s">
        <v>80</v>
      </c>
      <c r="AY138" s="20" t="s">
        <v>161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78</v>
      </c>
      <c r="BK138" s="227">
        <f>ROUND(I138*H138,2)</f>
        <v>0</v>
      </c>
      <c r="BL138" s="20" t="s">
        <v>168</v>
      </c>
      <c r="BM138" s="226" t="s">
        <v>250</v>
      </c>
    </row>
    <row r="139" s="2" customFormat="1">
      <c r="A139" s="41"/>
      <c r="B139" s="42"/>
      <c r="C139" s="43"/>
      <c r="D139" s="228" t="s">
        <v>169</v>
      </c>
      <c r="E139" s="43"/>
      <c r="F139" s="229" t="s">
        <v>2062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169</v>
      </c>
      <c r="AU139" s="20" t="s">
        <v>80</v>
      </c>
    </row>
    <row r="140" s="2" customFormat="1">
      <c r="A140" s="41"/>
      <c r="B140" s="42"/>
      <c r="C140" s="43"/>
      <c r="D140" s="233" t="s">
        <v>171</v>
      </c>
      <c r="E140" s="43"/>
      <c r="F140" s="234" t="s">
        <v>2063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171</v>
      </c>
      <c r="AU140" s="20" t="s">
        <v>80</v>
      </c>
    </row>
    <row r="141" s="12" customFormat="1" ht="22.8" customHeight="1">
      <c r="A141" s="12"/>
      <c r="B141" s="199"/>
      <c r="C141" s="200"/>
      <c r="D141" s="201" t="s">
        <v>70</v>
      </c>
      <c r="E141" s="213" t="s">
        <v>2064</v>
      </c>
      <c r="F141" s="213" t="s">
        <v>2065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SUM(P142:P149)</f>
        <v>0</v>
      </c>
      <c r="Q141" s="207"/>
      <c r="R141" s="208">
        <f>SUM(R142:R149)</f>
        <v>0</v>
      </c>
      <c r="S141" s="207"/>
      <c r="T141" s="209">
        <f>SUM(T142:T149)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189</v>
      </c>
      <c r="AT141" s="211" t="s">
        <v>70</v>
      </c>
      <c r="AU141" s="211" t="s">
        <v>78</v>
      </c>
      <c r="AY141" s="210" t="s">
        <v>161</v>
      </c>
      <c r="BK141" s="212">
        <f>SUM(BK142:BK149)</f>
        <v>0</v>
      </c>
    </row>
    <row r="142" s="2" customFormat="1" ht="16.5" customHeight="1">
      <c r="A142" s="41"/>
      <c r="B142" s="42"/>
      <c r="C142" s="215" t="s">
        <v>207</v>
      </c>
      <c r="D142" s="215" t="s">
        <v>163</v>
      </c>
      <c r="E142" s="216" t="s">
        <v>2066</v>
      </c>
      <c r="F142" s="217" t="s">
        <v>2067</v>
      </c>
      <c r="G142" s="218" t="s">
        <v>2019</v>
      </c>
      <c r="H142" s="219">
        <v>1</v>
      </c>
      <c r="I142" s="220"/>
      <c r="J142" s="221">
        <f>ROUND(I142*H142,2)</f>
        <v>0</v>
      </c>
      <c r="K142" s="217" t="s">
        <v>167</v>
      </c>
      <c r="L142" s="47"/>
      <c r="M142" s="222" t="s">
        <v>19</v>
      </c>
      <c r="N142" s="223" t="s">
        <v>42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168</v>
      </c>
      <c r="AT142" s="226" t="s">
        <v>163</v>
      </c>
      <c r="AU142" s="226" t="s">
        <v>80</v>
      </c>
      <c r="AY142" s="20" t="s">
        <v>161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78</v>
      </c>
      <c r="BK142" s="227">
        <f>ROUND(I142*H142,2)</f>
        <v>0</v>
      </c>
      <c r="BL142" s="20" t="s">
        <v>168</v>
      </c>
      <c r="BM142" s="226" t="s">
        <v>256</v>
      </c>
    </row>
    <row r="143" s="2" customFormat="1">
      <c r="A143" s="41"/>
      <c r="B143" s="42"/>
      <c r="C143" s="43"/>
      <c r="D143" s="228" t="s">
        <v>169</v>
      </c>
      <c r="E143" s="43"/>
      <c r="F143" s="229" t="s">
        <v>2067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169</v>
      </c>
      <c r="AU143" s="20" t="s">
        <v>80</v>
      </c>
    </row>
    <row r="144" s="2" customFormat="1">
      <c r="A144" s="41"/>
      <c r="B144" s="42"/>
      <c r="C144" s="43"/>
      <c r="D144" s="233" t="s">
        <v>171</v>
      </c>
      <c r="E144" s="43"/>
      <c r="F144" s="234" t="s">
        <v>2068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171</v>
      </c>
      <c r="AU144" s="20" t="s">
        <v>80</v>
      </c>
    </row>
    <row r="145" s="2" customFormat="1" ht="16.5" customHeight="1">
      <c r="A145" s="41"/>
      <c r="B145" s="42"/>
      <c r="C145" s="215" t="s">
        <v>253</v>
      </c>
      <c r="D145" s="215" t="s">
        <v>163</v>
      </c>
      <c r="E145" s="216" t="s">
        <v>2069</v>
      </c>
      <c r="F145" s="217" t="s">
        <v>2070</v>
      </c>
      <c r="G145" s="218" t="s">
        <v>857</v>
      </c>
      <c r="H145" s="219">
        <v>1</v>
      </c>
      <c r="I145" s="220"/>
      <c r="J145" s="221">
        <f>ROUND(I145*H145,2)</f>
        <v>0</v>
      </c>
      <c r="K145" s="217" t="s">
        <v>167</v>
      </c>
      <c r="L145" s="47"/>
      <c r="M145" s="222" t="s">
        <v>19</v>
      </c>
      <c r="N145" s="223" t="s">
        <v>42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168</v>
      </c>
      <c r="AT145" s="226" t="s">
        <v>163</v>
      </c>
      <c r="AU145" s="226" t="s">
        <v>80</v>
      </c>
      <c r="AY145" s="20" t="s">
        <v>161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78</v>
      </c>
      <c r="BK145" s="227">
        <f>ROUND(I145*H145,2)</f>
        <v>0</v>
      </c>
      <c r="BL145" s="20" t="s">
        <v>168</v>
      </c>
      <c r="BM145" s="226" t="s">
        <v>262</v>
      </c>
    </row>
    <row r="146" s="2" customFormat="1">
      <c r="A146" s="41"/>
      <c r="B146" s="42"/>
      <c r="C146" s="43"/>
      <c r="D146" s="228" t="s">
        <v>169</v>
      </c>
      <c r="E146" s="43"/>
      <c r="F146" s="229" t="s">
        <v>2071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169</v>
      </c>
      <c r="AU146" s="20" t="s">
        <v>80</v>
      </c>
    </row>
    <row r="147" s="2" customFormat="1">
      <c r="A147" s="41"/>
      <c r="B147" s="42"/>
      <c r="C147" s="43"/>
      <c r="D147" s="233" t="s">
        <v>171</v>
      </c>
      <c r="E147" s="43"/>
      <c r="F147" s="234" t="s">
        <v>2072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171</v>
      </c>
      <c r="AU147" s="20" t="s">
        <v>80</v>
      </c>
    </row>
    <row r="148" s="13" customFormat="1">
      <c r="A148" s="13"/>
      <c r="B148" s="235"/>
      <c r="C148" s="236"/>
      <c r="D148" s="228" t="s">
        <v>196</v>
      </c>
      <c r="E148" s="237" t="s">
        <v>19</v>
      </c>
      <c r="F148" s="238" t="s">
        <v>2073</v>
      </c>
      <c r="G148" s="236"/>
      <c r="H148" s="239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196</v>
      </c>
      <c r="AU148" s="245" t="s">
        <v>80</v>
      </c>
      <c r="AV148" s="13" t="s">
        <v>80</v>
      </c>
      <c r="AW148" s="13" t="s">
        <v>33</v>
      </c>
      <c r="AX148" s="13" t="s">
        <v>71</v>
      </c>
      <c r="AY148" s="245" t="s">
        <v>161</v>
      </c>
    </row>
    <row r="149" s="14" customFormat="1">
      <c r="A149" s="14"/>
      <c r="B149" s="246"/>
      <c r="C149" s="247"/>
      <c r="D149" s="228" t="s">
        <v>196</v>
      </c>
      <c r="E149" s="248" t="s">
        <v>19</v>
      </c>
      <c r="F149" s="249" t="s">
        <v>198</v>
      </c>
      <c r="G149" s="247"/>
      <c r="H149" s="250">
        <v>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196</v>
      </c>
      <c r="AU149" s="256" t="s">
        <v>80</v>
      </c>
      <c r="AV149" s="14" t="s">
        <v>168</v>
      </c>
      <c r="AW149" s="14" t="s">
        <v>33</v>
      </c>
      <c r="AX149" s="14" t="s">
        <v>78</v>
      </c>
      <c r="AY149" s="256" t="s">
        <v>161</v>
      </c>
    </row>
    <row r="150" s="12" customFormat="1" ht="22.8" customHeight="1">
      <c r="A150" s="12"/>
      <c r="B150" s="199"/>
      <c r="C150" s="200"/>
      <c r="D150" s="201" t="s">
        <v>70</v>
      </c>
      <c r="E150" s="213" t="s">
        <v>2074</v>
      </c>
      <c r="F150" s="213" t="s">
        <v>2075</v>
      </c>
      <c r="G150" s="200"/>
      <c r="H150" s="200"/>
      <c r="I150" s="203"/>
      <c r="J150" s="214">
        <f>BK150</f>
        <v>0</v>
      </c>
      <c r="K150" s="200"/>
      <c r="L150" s="205"/>
      <c r="M150" s="206"/>
      <c r="N150" s="207"/>
      <c r="O150" s="207"/>
      <c r="P150" s="208">
        <f>SUM(P151:P155)</f>
        <v>0</v>
      </c>
      <c r="Q150" s="207"/>
      <c r="R150" s="208">
        <f>SUM(R151:R155)</f>
        <v>0</v>
      </c>
      <c r="S150" s="207"/>
      <c r="T150" s="209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189</v>
      </c>
      <c r="AT150" s="211" t="s">
        <v>70</v>
      </c>
      <c r="AU150" s="211" t="s">
        <v>78</v>
      </c>
      <c r="AY150" s="210" t="s">
        <v>161</v>
      </c>
      <c r="BK150" s="212">
        <f>SUM(BK151:BK155)</f>
        <v>0</v>
      </c>
    </row>
    <row r="151" s="2" customFormat="1" ht="16.5" customHeight="1">
      <c r="A151" s="41"/>
      <c r="B151" s="42"/>
      <c r="C151" s="215" t="s">
        <v>212</v>
      </c>
      <c r="D151" s="215" t="s">
        <v>163</v>
      </c>
      <c r="E151" s="216" t="s">
        <v>2076</v>
      </c>
      <c r="F151" s="217" t="s">
        <v>2077</v>
      </c>
      <c r="G151" s="218" t="s">
        <v>857</v>
      </c>
      <c r="H151" s="219">
        <v>1</v>
      </c>
      <c r="I151" s="220"/>
      <c r="J151" s="221">
        <f>ROUND(I151*H151,2)</f>
        <v>0</v>
      </c>
      <c r="K151" s="217" t="s">
        <v>167</v>
      </c>
      <c r="L151" s="47"/>
      <c r="M151" s="222" t="s">
        <v>19</v>
      </c>
      <c r="N151" s="223" t="s">
        <v>42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168</v>
      </c>
      <c r="AT151" s="226" t="s">
        <v>163</v>
      </c>
      <c r="AU151" s="226" t="s">
        <v>80</v>
      </c>
      <c r="AY151" s="20" t="s">
        <v>161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78</v>
      </c>
      <c r="BK151" s="227">
        <f>ROUND(I151*H151,2)</f>
        <v>0</v>
      </c>
      <c r="BL151" s="20" t="s">
        <v>168</v>
      </c>
      <c r="BM151" s="226" t="s">
        <v>269</v>
      </c>
    </row>
    <row r="152" s="2" customFormat="1">
      <c r="A152" s="41"/>
      <c r="B152" s="42"/>
      <c r="C152" s="43"/>
      <c r="D152" s="228" t="s">
        <v>169</v>
      </c>
      <c r="E152" s="43"/>
      <c r="F152" s="229" t="s">
        <v>2077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169</v>
      </c>
      <c r="AU152" s="20" t="s">
        <v>80</v>
      </c>
    </row>
    <row r="153" s="2" customFormat="1">
      <c r="A153" s="41"/>
      <c r="B153" s="42"/>
      <c r="C153" s="43"/>
      <c r="D153" s="233" t="s">
        <v>171</v>
      </c>
      <c r="E153" s="43"/>
      <c r="F153" s="234" t="s">
        <v>2078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171</v>
      </c>
      <c r="AU153" s="20" t="s">
        <v>80</v>
      </c>
    </row>
    <row r="154" s="13" customFormat="1">
      <c r="A154" s="13"/>
      <c r="B154" s="235"/>
      <c r="C154" s="236"/>
      <c r="D154" s="228" t="s">
        <v>196</v>
      </c>
      <c r="E154" s="237" t="s">
        <v>19</v>
      </c>
      <c r="F154" s="238" t="s">
        <v>78</v>
      </c>
      <c r="G154" s="236"/>
      <c r="H154" s="239">
        <v>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196</v>
      </c>
      <c r="AU154" s="245" t="s">
        <v>80</v>
      </c>
      <c r="AV154" s="13" t="s">
        <v>80</v>
      </c>
      <c r="AW154" s="13" t="s">
        <v>33</v>
      </c>
      <c r="AX154" s="13" t="s">
        <v>71</v>
      </c>
      <c r="AY154" s="245" t="s">
        <v>161</v>
      </c>
    </row>
    <row r="155" s="14" customFormat="1">
      <c r="A155" s="14"/>
      <c r="B155" s="246"/>
      <c r="C155" s="247"/>
      <c r="D155" s="228" t="s">
        <v>196</v>
      </c>
      <c r="E155" s="248" t="s">
        <v>19</v>
      </c>
      <c r="F155" s="249" t="s">
        <v>198</v>
      </c>
      <c r="G155" s="247"/>
      <c r="H155" s="250">
        <v>1</v>
      </c>
      <c r="I155" s="251"/>
      <c r="J155" s="247"/>
      <c r="K155" s="247"/>
      <c r="L155" s="252"/>
      <c r="M155" s="288"/>
      <c r="N155" s="289"/>
      <c r="O155" s="289"/>
      <c r="P155" s="289"/>
      <c r="Q155" s="289"/>
      <c r="R155" s="289"/>
      <c r="S155" s="289"/>
      <c r="T155" s="29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196</v>
      </c>
      <c r="AU155" s="256" t="s">
        <v>80</v>
      </c>
      <c r="AV155" s="14" t="s">
        <v>168</v>
      </c>
      <c r="AW155" s="14" t="s">
        <v>33</v>
      </c>
      <c r="AX155" s="14" t="s">
        <v>78</v>
      </c>
      <c r="AY155" s="256" t="s">
        <v>161</v>
      </c>
    </row>
    <row r="156" s="2" customFormat="1" ht="6.96" customHeight="1">
      <c r="A156" s="41"/>
      <c r="B156" s="62"/>
      <c r="C156" s="63"/>
      <c r="D156" s="63"/>
      <c r="E156" s="63"/>
      <c r="F156" s="63"/>
      <c r="G156" s="63"/>
      <c r="H156" s="63"/>
      <c r="I156" s="63"/>
      <c r="J156" s="63"/>
      <c r="K156" s="63"/>
      <c r="L156" s="47"/>
      <c r="M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</row>
  </sheetData>
  <sheetProtection sheet="1" autoFilter="0" formatColumns="0" formatRows="0" objects="1" scenarios="1" spinCount="100000" saltValue="XPAow+Hd058O4uevI7m7h4E9A5Pru5sEDJPQDNwz08AxXaRLHDnVWh1zx7AIqML1VfiGYD//8rxjB9ShiZ2Wgg==" hashValue="zzBJSCsjTcQfyLdHsHjk2adf6Ha+gMWlLVAQWMNsGu3tFX2ZHB+Q1PWfpaxD4/m2zZGe/IvR9BANY86zNvcT+w==" algorithmName="SHA-512" password="CC35"/>
  <autoFilter ref="C84:K15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011214200"/>
    <hyperlink ref="F93" r:id="rId2" display="https://podminky.urs.cz/item/CS_URS_2024_01/012103000"/>
    <hyperlink ref="F96" r:id="rId3" display="https://podminky.urs.cz/item/CS_URS_2024_01/012203000"/>
    <hyperlink ref="F101" r:id="rId4" display="https://podminky.urs.cz/item/CS_URS_2024_01/013002000"/>
    <hyperlink ref="F107" r:id="rId5" display="https://podminky.urs.cz/item/CS_URS_2024_01/013254000"/>
    <hyperlink ref="F111" r:id="rId6" display="https://podminky.urs.cz/item/CS_URS_2024_01/013254000"/>
    <hyperlink ref="F115" r:id="rId7" display="https://podminky.urs.cz/item/CS_URS_2024_01/013294000"/>
    <hyperlink ref="F124" r:id="rId8" display="https://podminky.urs.cz/item/CS_URS_2024_01/030001000"/>
    <hyperlink ref="F140" r:id="rId9" display="https://podminky.urs.cz/item/CS_URS_2024_01/045002000"/>
    <hyperlink ref="F144" r:id="rId10" display="https://podminky.urs.cz/item/CS_URS_2024_01/071002000"/>
    <hyperlink ref="F147" r:id="rId11" display="https://podminky.urs.cz/item/CS_URS_2024_01/075002000"/>
    <hyperlink ref="F153" r:id="rId12" display="https://podminky.urs.cz/item/CS_URS_2024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7" customFormat="1" ht="45" customHeight="1">
      <c r="B3" s="300"/>
      <c r="C3" s="301" t="s">
        <v>2079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2080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2081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2082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2083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2084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2085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2086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2087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2088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2089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77</v>
      </c>
      <c r="F18" s="307" t="s">
        <v>2090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2091</v>
      </c>
      <c r="F19" s="307" t="s">
        <v>2092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2093</v>
      </c>
      <c r="F20" s="307" t="s">
        <v>2094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2095</v>
      </c>
      <c r="F21" s="307" t="s">
        <v>2096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1316</v>
      </c>
      <c r="F22" s="307" t="s">
        <v>1317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82</v>
      </c>
      <c r="F23" s="307" t="s">
        <v>2097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2098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2099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2100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2101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2102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2103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2104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2105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2106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147</v>
      </c>
      <c r="F36" s="307"/>
      <c r="G36" s="307" t="s">
        <v>2107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2108</v>
      </c>
      <c r="F37" s="307"/>
      <c r="G37" s="307" t="s">
        <v>2109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52</v>
      </c>
      <c r="F38" s="307"/>
      <c r="G38" s="307" t="s">
        <v>2110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53</v>
      </c>
      <c r="F39" s="307"/>
      <c r="G39" s="307" t="s">
        <v>2111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148</v>
      </c>
      <c r="F40" s="307"/>
      <c r="G40" s="307" t="s">
        <v>2112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149</v>
      </c>
      <c r="F41" s="307"/>
      <c r="G41" s="307" t="s">
        <v>2113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2114</v>
      </c>
      <c r="F42" s="307"/>
      <c r="G42" s="307" t="s">
        <v>2115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2116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2117</v>
      </c>
      <c r="F44" s="307"/>
      <c r="G44" s="307" t="s">
        <v>2118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151</v>
      </c>
      <c r="F45" s="307"/>
      <c r="G45" s="307" t="s">
        <v>2119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2120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2121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2122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2123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2124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2125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2126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2127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2128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2129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2130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2131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2132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2133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2134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2135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2136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2137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2138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2139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2140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2141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2142</v>
      </c>
      <c r="D76" s="325"/>
      <c r="E76" s="325"/>
      <c r="F76" s="325" t="s">
        <v>2143</v>
      </c>
      <c r="G76" s="326"/>
      <c r="H76" s="325" t="s">
        <v>53</v>
      </c>
      <c r="I76" s="325" t="s">
        <v>56</v>
      </c>
      <c r="J76" s="325" t="s">
        <v>2144</v>
      </c>
      <c r="K76" s="324"/>
    </row>
    <row r="77" s="1" customFormat="1" ht="17.25" customHeight="1">
      <c r="B77" s="322"/>
      <c r="C77" s="327" t="s">
        <v>2145</v>
      </c>
      <c r="D77" s="327"/>
      <c r="E77" s="327"/>
      <c r="F77" s="328" t="s">
        <v>2146</v>
      </c>
      <c r="G77" s="329"/>
      <c r="H77" s="327"/>
      <c r="I77" s="327"/>
      <c r="J77" s="327" t="s">
        <v>2147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52</v>
      </c>
      <c r="D79" s="332"/>
      <c r="E79" s="332"/>
      <c r="F79" s="333" t="s">
        <v>2148</v>
      </c>
      <c r="G79" s="334"/>
      <c r="H79" s="310" t="s">
        <v>2149</v>
      </c>
      <c r="I79" s="310" t="s">
        <v>2150</v>
      </c>
      <c r="J79" s="310">
        <v>20</v>
      </c>
      <c r="K79" s="324"/>
    </row>
    <row r="80" s="1" customFormat="1" ht="15" customHeight="1">
      <c r="B80" s="322"/>
      <c r="C80" s="310" t="s">
        <v>2151</v>
      </c>
      <c r="D80" s="310"/>
      <c r="E80" s="310"/>
      <c r="F80" s="333" t="s">
        <v>2148</v>
      </c>
      <c r="G80" s="334"/>
      <c r="H80" s="310" t="s">
        <v>2152</v>
      </c>
      <c r="I80" s="310" t="s">
        <v>2150</v>
      </c>
      <c r="J80" s="310">
        <v>120</v>
      </c>
      <c r="K80" s="324"/>
    </row>
    <row r="81" s="1" customFormat="1" ht="15" customHeight="1">
      <c r="B81" s="335"/>
      <c r="C81" s="310" t="s">
        <v>2153</v>
      </c>
      <c r="D81" s="310"/>
      <c r="E81" s="310"/>
      <c r="F81" s="333" t="s">
        <v>2154</v>
      </c>
      <c r="G81" s="334"/>
      <c r="H81" s="310" t="s">
        <v>2155</v>
      </c>
      <c r="I81" s="310" t="s">
        <v>2150</v>
      </c>
      <c r="J81" s="310">
        <v>50</v>
      </c>
      <c r="K81" s="324"/>
    </row>
    <row r="82" s="1" customFormat="1" ht="15" customHeight="1">
      <c r="B82" s="335"/>
      <c r="C82" s="310" t="s">
        <v>2156</v>
      </c>
      <c r="D82" s="310"/>
      <c r="E82" s="310"/>
      <c r="F82" s="333" t="s">
        <v>2148</v>
      </c>
      <c r="G82" s="334"/>
      <c r="H82" s="310" t="s">
        <v>2157</v>
      </c>
      <c r="I82" s="310" t="s">
        <v>2158</v>
      </c>
      <c r="J82" s="310"/>
      <c r="K82" s="324"/>
    </row>
    <row r="83" s="1" customFormat="1" ht="15" customHeight="1">
      <c r="B83" s="335"/>
      <c r="C83" s="336" t="s">
        <v>2159</v>
      </c>
      <c r="D83" s="336"/>
      <c r="E83" s="336"/>
      <c r="F83" s="337" t="s">
        <v>2154</v>
      </c>
      <c r="G83" s="336"/>
      <c r="H83" s="336" t="s">
        <v>2160</v>
      </c>
      <c r="I83" s="336" t="s">
        <v>2150</v>
      </c>
      <c r="J83" s="336">
        <v>15</v>
      </c>
      <c r="K83" s="324"/>
    </row>
    <row r="84" s="1" customFormat="1" ht="15" customHeight="1">
      <c r="B84" s="335"/>
      <c r="C84" s="336" t="s">
        <v>2161</v>
      </c>
      <c r="D84" s="336"/>
      <c r="E84" s="336"/>
      <c r="F84" s="337" t="s">
        <v>2154</v>
      </c>
      <c r="G84" s="336"/>
      <c r="H84" s="336" t="s">
        <v>2162</v>
      </c>
      <c r="I84" s="336" t="s">
        <v>2150</v>
      </c>
      <c r="J84" s="336">
        <v>15</v>
      </c>
      <c r="K84" s="324"/>
    </row>
    <row r="85" s="1" customFormat="1" ht="15" customHeight="1">
      <c r="B85" s="335"/>
      <c r="C85" s="336" t="s">
        <v>2163</v>
      </c>
      <c r="D85" s="336"/>
      <c r="E85" s="336"/>
      <c r="F85" s="337" t="s">
        <v>2154</v>
      </c>
      <c r="G85" s="336"/>
      <c r="H85" s="336" t="s">
        <v>2164</v>
      </c>
      <c r="I85" s="336" t="s">
        <v>2150</v>
      </c>
      <c r="J85" s="336">
        <v>20</v>
      </c>
      <c r="K85" s="324"/>
    </row>
    <row r="86" s="1" customFormat="1" ht="15" customHeight="1">
      <c r="B86" s="335"/>
      <c r="C86" s="336" t="s">
        <v>2165</v>
      </c>
      <c r="D86" s="336"/>
      <c r="E86" s="336"/>
      <c r="F86" s="337" t="s">
        <v>2154</v>
      </c>
      <c r="G86" s="336"/>
      <c r="H86" s="336" t="s">
        <v>2166</v>
      </c>
      <c r="I86" s="336" t="s">
        <v>2150</v>
      </c>
      <c r="J86" s="336">
        <v>20</v>
      </c>
      <c r="K86" s="324"/>
    </row>
    <row r="87" s="1" customFormat="1" ht="15" customHeight="1">
      <c r="B87" s="335"/>
      <c r="C87" s="310" t="s">
        <v>2167</v>
      </c>
      <c r="D87" s="310"/>
      <c r="E87" s="310"/>
      <c r="F87" s="333" t="s">
        <v>2154</v>
      </c>
      <c r="G87" s="334"/>
      <c r="H87" s="310" t="s">
        <v>2168</v>
      </c>
      <c r="I87" s="310" t="s">
        <v>2150</v>
      </c>
      <c r="J87" s="310">
        <v>50</v>
      </c>
      <c r="K87" s="324"/>
    </row>
    <row r="88" s="1" customFormat="1" ht="15" customHeight="1">
      <c r="B88" s="335"/>
      <c r="C88" s="310" t="s">
        <v>2169</v>
      </c>
      <c r="D88" s="310"/>
      <c r="E88" s="310"/>
      <c r="F88" s="333" t="s">
        <v>2154</v>
      </c>
      <c r="G88" s="334"/>
      <c r="H88" s="310" t="s">
        <v>2170</v>
      </c>
      <c r="I88" s="310" t="s">
        <v>2150</v>
      </c>
      <c r="J88" s="310">
        <v>20</v>
      </c>
      <c r="K88" s="324"/>
    </row>
    <row r="89" s="1" customFormat="1" ht="15" customHeight="1">
      <c r="B89" s="335"/>
      <c r="C89" s="310" t="s">
        <v>2171</v>
      </c>
      <c r="D89" s="310"/>
      <c r="E89" s="310"/>
      <c r="F89" s="333" t="s">
        <v>2154</v>
      </c>
      <c r="G89" s="334"/>
      <c r="H89" s="310" t="s">
        <v>2172</v>
      </c>
      <c r="I89" s="310" t="s">
        <v>2150</v>
      </c>
      <c r="J89" s="310">
        <v>20</v>
      </c>
      <c r="K89" s="324"/>
    </row>
    <row r="90" s="1" customFormat="1" ht="15" customHeight="1">
      <c r="B90" s="335"/>
      <c r="C90" s="310" t="s">
        <v>2173</v>
      </c>
      <c r="D90" s="310"/>
      <c r="E90" s="310"/>
      <c r="F90" s="333" t="s">
        <v>2154</v>
      </c>
      <c r="G90" s="334"/>
      <c r="H90" s="310" t="s">
        <v>2174</v>
      </c>
      <c r="I90" s="310" t="s">
        <v>2150</v>
      </c>
      <c r="J90" s="310">
        <v>50</v>
      </c>
      <c r="K90" s="324"/>
    </row>
    <row r="91" s="1" customFormat="1" ht="15" customHeight="1">
      <c r="B91" s="335"/>
      <c r="C91" s="310" t="s">
        <v>2175</v>
      </c>
      <c r="D91" s="310"/>
      <c r="E91" s="310"/>
      <c r="F91" s="333" t="s">
        <v>2154</v>
      </c>
      <c r="G91" s="334"/>
      <c r="H91" s="310" t="s">
        <v>2175</v>
      </c>
      <c r="I91" s="310" t="s">
        <v>2150</v>
      </c>
      <c r="J91" s="310">
        <v>50</v>
      </c>
      <c r="K91" s="324"/>
    </row>
    <row r="92" s="1" customFormat="1" ht="15" customHeight="1">
      <c r="B92" s="335"/>
      <c r="C92" s="310" t="s">
        <v>2176</v>
      </c>
      <c r="D92" s="310"/>
      <c r="E92" s="310"/>
      <c r="F92" s="333" t="s">
        <v>2154</v>
      </c>
      <c r="G92" s="334"/>
      <c r="H92" s="310" t="s">
        <v>2177</v>
      </c>
      <c r="I92" s="310" t="s">
        <v>2150</v>
      </c>
      <c r="J92" s="310">
        <v>255</v>
      </c>
      <c r="K92" s="324"/>
    </row>
    <row r="93" s="1" customFormat="1" ht="15" customHeight="1">
      <c r="B93" s="335"/>
      <c r="C93" s="310" t="s">
        <v>2178</v>
      </c>
      <c r="D93" s="310"/>
      <c r="E93" s="310"/>
      <c r="F93" s="333" t="s">
        <v>2148</v>
      </c>
      <c r="G93" s="334"/>
      <c r="H93" s="310" t="s">
        <v>2179</v>
      </c>
      <c r="I93" s="310" t="s">
        <v>2180</v>
      </c>
      <c r="J93" s="310"/>
      <c r="K93" s="324"/>
    </row>
    <row r="94" s="1" customFormat="1" ht="15" customHeight="1">
      <c r="B94" s="335"/>
      <c r="C94" s="310" t="s">
        <v>2181</v>
      </c>
      <c r="D94" s="310"/>
      <c r="E94" s="310"/>
      <c r="F94" s="333" t="s">
        <v>2148</v>
      </c>
      <c r="G94" s="334"/>
      <c r="H94" s="310" t="s">
        <v>2182</v>
      </c>
      <c r="I94" s="310" t="s">
        <v>2183</v>
      </c>
      <c r="J94" s="310"/>
      <c r="K94" s="324"/>
    </row>
    <row r="95" s="1" customFormat="1" ht="15" customHeight="1">
      <c r="B95" s="335"/>
      <c r="C95" s="310" t="s">
        <v>2184</v>
      </c>
      <c r="D95" s="310"/>
      <c r="E95" s="310"/>
      <c r="F95" s="333" t="s">
        <v>2148</v>
      </c>
      <c r="G95" s="334"/>
      <c r="H95" s="310" t="s">
        <v>2184</v>
      </c>
      <c r="I95" s="310" t="s">
        <v>2183</v>
      </c>
      <c r="J95" s="310"/>
      <c r="K95" s="324"/>
    </row>
    <row r="96" s="1" customFormat="1" ht="15" customHeight="1">
      <c r="B96" s="335"/>
      <c r="C96" s="310" t="s">
        <v>37</v>
      </c>
      <c r="D96" s="310"/>
      <c r="E96" s="310"/>
      <c r="F96" s="333" t="s">
        <v>2148</v>
      </c>
      <c r="G96" s="334"/>
      <c r="H96" s="310" t="s">
        <v>2185</v>
      </c>
      <c r="I96" s="310" t="s">
        <v>2183</v>
      </c>
      <c r="J96" s="310"/>
      <c r="K96" s="324"/>
    </row>
    <row r="97" s="1" customFormat="1" ht="15" customHeight="1">
      <c r="B97" s="335"/>
      <c r="C97" s="310" t="s">
        <v>47</v>
      </c>
      <c r="D97" s="310"/>
      <c r="E97" s="310"/>
      <c r="F97" s="333" t="s">
        <v>2148</v>
      </c>
      <c r="G97" s="334"/>
      <c r="H97" s="310" t="s">
        <v>2186</v>
      </c>
      <c r="I97" s="310" t="s">
        <v>2183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2187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2142</v>
      </c>
      <c r="D103" s="325"/>
      <c r="E103" s="325"/>
      <c r="F103" s="325" t="s">
        <v>2143</v>
      </c>
      <c r="G103" s="326"/>
      <c r="H103" s="325" t="s">
        <v>53</v>
      </c>
      <c r="I103" s="325" t="s">
        <v>56</v>
      </c>
      <c r="J103" s="325" t="s">
        <v>2144</v>
      </c>
      <c r="K103" s="324"/>
    </row>
    <row r="104" s="1" customFormat="1" ht="17.25" customHeight="1">
      <c r="B104" s="322"/>
      <c r="C104" s="327" t="s">
        <v>2145</v>
      </c>
      <c r="D104" s="327"/>
      <c r="E104" s="327"/>
      <c r="F104" s="328" t="s">
        <v>2146</v>
      </c>
      <c r="G104" s="329"/>
      <c r="H104" s="327"/>
      <c r="I104" s="327"/>
      <c r="J104" s="327" t="s">
        <v>2147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52</v>
      </c>
      <c r="D106" s="332"/>
      <c r="E106" s="332"/>
      <c r="F106" s="333" t="s">
        <v>2148</v>
      </c>
      <c r="G106" s="310"/>
      <c r="H106" s="310" t="s">
        <v>2188</v>
      </c>
      <c r="I106" s="310" t="s">
        <v>2150</v>
      </c>
      <c r="J106" s="310">
        <v>20</v>
      </c>
      <c r="K106" s="324"/>
    </row>
    <row r="107" s="1" customFormat="1" ht="15" customHeight="1">
      <c r="B107" s="322"/>
      <c r="C107" s="310" t="s">
        <v>2151</v>
      </c>
      <c r="D107" s="310"/>
      <c r="E107" s="310"/>
      <c r="F107" s="333" t="s">
        <v>2148</v>
      </c>
      <c r="G107" s="310"/>
      <c r="H107" s="310" t="s">
        <v>2188</v>
      </c>
      <c r="I107" s="310" t="s">
        <v>2150</v>
      </c>
      <c r="J107" s="310">
        <v>120</v>
      </c>
      <c r="K107" s="324"/>
    </row>
    <row r="108" s="1" customFormat="1" ht="15" customHeight="1">
      <c r="B108" s="335"/>
      <c r="C108" s="310" t="s">
        <v>2153</v>
      </c>
      <c r="D108" s="310"/>
      <c r="E108" s="310"/>
      <c r="F108" s="333" t="s">
        <v>2154</v>
      </c>
      <c r="G108" s="310"/>
      <c r="H108" s="310" t="s">
        <v>2188</v>
      </c>
      <c r="I108" s="310" t="s">
        <v>2150</v>
      </c>
      <c r="J108" s="310">
        <v>50</v>
      </c>
      <c r="K108" s="324"/>
    </row>
    <row r="109" s="1" customFormat="1" ht="15" customHeight="1">
      <c r="B109" s="335"/>
      <c r="C109" s="310" t="s">
        <v>2156</v>
      </c>
      <c r="D109" s="310"/>
      <c r="E109" s="310"/>
      <c r="F109" s="333" t="s">
        <v>2148</v>
      </c>
      <c r="G109" s="310"/>
      <c r="H109" s="310" t="s">
        <v>2188</v>
      </c>
      <c r="I109" s="310" t="s">
        <v>2158</v>
      </c>
      <c r="J109" s="310"/>
      <c r="K109" s="324"/>
    </row>
    <row r="110" s="1" customFormat="1" ht="15" customHeight="1">
      <c r="B110" s="335"/>
      <c r="C110" s="310" t="s">
        <v>2167</v>
      </c>
      <c r="D110" s="310"/>
      <c r="E110" s="310"/>
      <c r="F110" s="333" t="s">
        <v>2154</v>
      </c>
      <c r="G110" s="310"/>
      <c r="H110" s="310" t="s">
        <v>2188</v>
      </c>
      <c r="I110" s="310" t="s">
        <v>2150</v>
      </c>
      <c r="J110" s="310">
        <v>50</v>
      </c>
      <c r="K110" s="324"/>
    </row>
    <row r="111" s="1" customFormat="1" ht="15" customHeight="1">
      <c r="B111" s="335"/>
      <c r="C111" s="310" t="s">
        <v>2175</v>
      </c>
      <c r="D111" s="310"/>
      <c r="E111" s="310"/>
      <c r="F111" s="333" t="s">
        <v>2154</v>
      </c>
      <c r="G111" s="310"/>
      <c r="H111" s="310" t="s">
        <v>2188</v>
      </c>
      <c r="I111" s="310" t="s">
        <v>2150</v>
      </c>
      <c r="J111" s="310">
        <v>50</v>
      </c>
      <c r="K111" s="324"/>
    </row>
    <row r="112" s="1" customFormat="1" ht="15" customHeight="1">
      <c r="B112" s="335"/>
      <c r="C112" s="310" t="s">
        <v>2173</v>
      </c>
      <c r="D112" s="310"/>
      <c r="E112" s="310"/>
      <c r="F112" s="333" t="s">
        <v>2154</v>
      </c>
      <c r="G112" s="310"/>
      <c r="H112" s="310" t="s">
        <v>2188</v>
      </c>
      <c r="I112" s="310" t="s">
        <v>2150</v>
      </c>
      <c r="J112" s="310">
        <v>50</v>
      </c>
      <c r="K112" s="324"/>
    </row>
    <row r="113" s="1" customFormat="1" ht="15" customHeight="1">
      <c r="B113" s="335"/>
      <c r="C113" s="310" t="s">
        <v>52</v>
      </c>
      <c r="D113" s="310"/>
      <c r="E113" s="310"/>
      <c r="F113" s="333" t="s">
        <v>2148</v>
      </c>
      <c r="G113" s="310"/>
      <c r="H113" s="310" t="s">
        <v>2189</v>
      </c>
      <c r="I113" s="310" t="s">
        <v>2150</v>
      </c>
      <c r="J113" s="310">
        <v>20</v>
      </c>
      <c r="K113" s="324"/>
    </row>
    <row r="114" s="1" customFormat="1" ht="15" customHeight="1">
      <c r="B114" s="335"/>
      <c r="C114" s="310" t="s">
        <v>2190</v>
      </c>
      <c r="D114" s="310"/>
      <c r="E114" s="310"/>
      <c r="F114" s="333" t="s">
        <v>2148</v>
      </c>
      <c r="G114" s="310"/>
      <c r="H114" s="310" t="s">
        <v>2191</v>
      </c>
      <c r="I114" s="310" t="s">
        <v>2150</v>
      </c>
      <c r="J114" s="310">
        <v>120</v>
      </c>
      <c r="K114" s="324"/>
    </row>
    <row r="115" s="1" customFormat="1" ht="15" customHeight="1">
      <c r="B115" s="335"/>
      <c r="C115" s="310" t="s">
        <v>37</v>
      </c>
      <c r="D115" s="310"/>
      <c r="E115" s="310"/>
      <c r="F115" s="333" t="s">
        <v>2148</v>
      </c>
      <c r="G115" s="310"/>
      <c r="H115" s="310" t="s">
        <v>2192</v>
      </c>
      <c r="I115" s="310" t="s">
        <v>2183</v>
      </c>
      <c r="J115" s="310"/>
      <c r="K115" s="324"/>
    </row>
    <row r="116" s="1" customFormat="1" ht="15" customHeight="1">
      <c r="B116" s="335"/>
      <c r="C116" s="310" t="s">
        <v>47</v>
      </c>
      <c r="D116" s="310"/>
      <c r="E116" s="310"/>
      <c r="F116" s="333" t="s">
        <v>2148</v>
      </c>
      <c r="G116" s="310"/>
      <c r="H116" s="310" t="s">
        <v>2193</v>
      </c>
      <c r="I116" s="310" t="s">
        <v>2183</v>
      </c>
      <c r="J116" s="310"/>
      <c r="K116" s="324"/>
    </row>
    <row r="117" s="1" customFormat="1" ht="15" customHeight="1">
      <c r="B117" s="335"/>
      <c r="C117" s="310" t="s">
        <v>56</v>
      </c>
      <c r="D117" s="310"/>
      <c r="E117" s="310"/>
      <c r="F117" s="333" t="s">
        <v>2148</v>
      </c>
      <c r="G117" s="310"/>
      <c r="H117" s="310" t="s">
        <v>2194</v>
      </c>
      <c r="I117" s="310" t="s">
        <v>2195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2196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2142</v>
      </c>
      <c r="D123" s="325"/>
      <c r="E123" s="325"/>
      <c r="F123" s="325" t="s">
        <v>2143</v>
      </c>
      <c r="G123" s="326"/>
      <c r="H123" s="325" t="s">
        <v>53</v>
      </c>
      <c r="I123" s="325" t="s">
        <v>56</v>
      </c>
      <c r="J123" s="325" t="s">
        <v>2144</v>
      </c>
      <c r="K123" s="354"/>
    </row>
    <row r="124" s="1" customFormat="1" ht="17.25" customHeight="1">
      <c r="B124" s="353"/>
      <c r="C124" s="327" t="s">
        <v>2145</v>
      </c>
      <c r="D124" s="327"/>
      <c r="E124" s="327"/>
      <c r="F124" s="328" t="s">
        <v>2146</v>
      </c>
      <c r="G124" s="329"/>
      <c r="H124" s="327"/>
      <c r="I124" s="327"/>
      <c r="J124" s="327" t="s">
        <v>2147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2151</v>
      </c>
      <c r="D126" s="332"/>
      <c r="E126" s="332"/>
      <c r="F126" s="333" t="s">
        <v>2148</v>
      </c>
      <c r="G126" s="310"/>
      <c r="H126" s="310" t="s">
        <v>2188</v>
      </c>
      <c r="I126" s="310" t="s">
        <v>2150</v>
      </c>
      <c r="J126" s="310">
        <v>120</v>
      </c>
      <c r="K126" s="358"/>
    </row>
    <row r="127" s="1" customFormat="1" ht="15" customHeight="1">
      <c r="B127" s="355"/>
      <c r="C127" s="310" t="s">
        <v>2197</v>
      </c>
      <c r="D127" s="310"/>
      <c r="E127" s="310"/>
      <c r="F127" s="333" t="s">
        <v>2148</v>
      </c>
      <c r="G127" s="310"/>
      <c r="H127" s="310" t="s">
        <v>2198</v>
      </c>
      <c r="I127" s="310" t="s">
        <v>2150</v>
      </c>
      <c r="J127" s="310" t="s">
        <v>2199</v>
      </c>
      <c r="K127" s="358"/>
    </row>
    <row r="128" s="1" customFormat="1" ht="15" customHeight="1">
      <c r="B128" s="355"/>
      <c r="C128" s="310" t="s">
        <v>82</v>
      </c>
      <c r="D128" s="310"/>
      <c r="E128" s="310"/>
      <c r="F128" s="333" t="s">
        <v>2148</v>
      </c>
      <c r="G128" s="310"/>
      <c r="H128" s="310" t="s">
        <v>2200</v>
      </c>
      <c r="I128" s="310" t="s">
        <v>2150</v>
      </c>
      <c r="J128" s="310" t="s">
        <v>2199</v>
      </c>
      <c r="K128" s="358"/>
    </row>
    <row r="129" s="1" customFormat="1" ht="15" customHeight="1">
      <c r="B129" s="355"/>
      <c r="C129" s="310" t="s">
        <v>2159</v>
      </c>
      <c r="D129" s="310"/>
      <c r="E129" s="310"/>
      <c r="F129" s="333" t="s">
        <v>2154</v>
      </c>
      <c r="G129" s="310"/>
      <c r="H129" s="310" t="s">
        <v>2160</v>
      </c>
      <c r="I129" s="310" t="s">
        <v>2150</v>
      </c>
      <c r="J129" s="310">
        <v>15</v>
      </c>
      <c r="K129" s="358"/>
    </row>
    <row r="130" s="1" customFormat="1" ht="15" customHeight="1">
      <c r="B130" s="355"/>
      <c r="C130" s="336" t="s">
        <v>2161</v>
      </c>
      <c r="D130" s="336"/>
      <c r="E130" s="336"/>
      <c r="F130" s="337" t="s">
        <v>2154</v>
      </c>
      <c r="G130" s="336"/>
      <c r="H130" s="336" t="s">
        <v>2162</v>
      </c>
      <c r="I130" s="336" t="s">
        <v>2150</v>
      </c>
      <c r="J130" s="336">
        <v>15</v>
      </c>
      <c r="K130" s="358"/>
    </row>
    <row r="131" s="1" customFormat="1" ht="15" customHeight="1">
      <c r="B131" s="355"/>
      <c r="C131" s="336" t="s">
        <v>2163</v>
      </c>
      <c r="D131" s="336"/>
      <c r="E131" s="336"/>
      <c r="F131" s="337" t="s">
        <v>2154</v>
      </c>
      <c r="G131" s="336"/>
      <c r="H131" s="336" t="s">
        <v>2164</v>
      </c>
      <c r="I131" s="336" t="s">
        <v>2150</v>
      </c>
      <c r="J131" s="336">
        <v>20</v>
      </c>
      <c r="K131" s="358"/>
    </row>
    <row r="132" s="1" customFormat="1" ht="15" customHeight="1">
      <c r="B132" s="355"/>
      <c r="C132" s="336" t="s">
        <v>2165</v>
      </c>
      <c r="D132" s="336"/>
      <c r="E132" s="336"/>
      <c r="F132" s="337" t="s">
        <v>2154</v>
      </c>
      <c r="G132" s="336"/>
      <c r="H132" s="336" t="s">
        <v>2166</v>
      </c>
      <c r="I132" s="336" t="s">
        <v>2150</v>
      </c>
      <c r="J132" s="336">
        <v>20</v>
      </c>
      <c r="K132" s="358"/>
    </row>
    <row r="133" s="1" customFormat="1" ht="15" customHeight="1">
      <c r="B133" s="355"/>
      <c r="C133" s="310" t="s">
        <v>2153</v>
      </c>
      <c r="D133" s="310"/>
      <c r="E133" s="310"/>
      <c r="F133" s="333" t="s">
        <v>2154</v>
      </c>
      <c r="G133" s="310"/>
      <c r="H133" s="310" t="s">
        <v>2188</v>
      </c>
      <c r="I133" s="310" t="s">
        <v>2150</v>
      </c>
      <c r="J133" s="310">
        <v>50</v>
      </c>
      <c r="K133" s="358"/>
    </row>
    <row r="134" s="1" customFormat="1" ht="15" customHeight="1">
      <c r="B134" s="355"/>
      <c r="C134" s="310" t="s">
        <v>2167</v>
      </c>
      <c r="D134" s="310"/>
      <c r="E134" s="310"/>
      <c r="F134" s="333" t="s">
        <v>2154</v>
      </c>
      <c r="G134" s="310"/>
      <c r="H134" s="310" t="s">
        <v>2188</v>
      </c>
      <c r="I134" s="310" t="s">
        <v>2150</v>
      </c>
      <c r="J134" s="310">
        <v>50</v>
      </c>
      <c r="K134" s="358"/>
    </row>
    <row r="135" s="1" customFormat="1" ht="15" customHeight="1">
      <c r="B135" s="355"/>
      <c r="C135" s="310" t="s">
        <v>2173</v>
      </c>
      <c r="D135" s="310"/>
      <c r="E135" s="310"/>
      <c r="F135" s="333" t="s">
        <v>2154</v>
      </c>
      <c r="G135" s="310"/>
      <c r="H135" s="310" t="s">
        <v>2188</v>
      </c>
      <c r="I135" s="310" t="s">
        <v>2150</v>
      </c>
      <c r="J135" s="310">
        <v>50</v>
      </c>
      <c r="K135" s="358"/>
    </row>
    <row r="136" s="1" customFormat="1" ht="15" customHeight="1">
      <c r="B136" s="355"/>
      <c r="C136" s="310" t="s">
        <v>2175</v>
      </c>
      <c r="D136" s="310"/>
      <c r="E136" s="310"/>
      <c r="F136" s="333" t="s">
        <v>2154</v>
      </c>
      <c r="G136" s="310"/>
      <c r="H136" s="310" t="s">
        <v>2188</v>
      </c>
      <c r="I136" s="310" t="s">
        <v>2150</v>
      </c>
      <c r="J136" s="310">
        <v>50</v>
      </c>
      <c r="K136" s="358"/>
    </row>
    <row r="137" s="1" customFormat="1" ht="15" customHeight="1">
      <c r="B137" s="355"/>
      <c r="C137" s="310" t="s">
        <v>2176</v>
      </c>
      <c r="D137" s="310"/>
      <c r="E137" s="310"/>
      <c r="F137" s="333" t="s">
        <v>2154</v>
      </c>
      <c r="G137" s="310"/>
      <c r="H137" s="310" t="s">
        <v>2201</v>
      </c>
      <c r="I137" s="310" t="s">
        <v>2150</v>
      </c>
      <c r="J137" s="310">
        <v>255</v>
      </c>
      <c r="K137" s="358"/>
    </row>
    <row r="138" s="1" customFormat="1" ht="15" customHeight="1">
      <c r="B138" s="355"/>
      <c r="C138" s="310" t="s">
        <v>2178</v>
      </c>
      <c r="D138" s="310"/>
      <c r="E138" s="310"/>
      <c r="F138" s="333" t="s">
        <v>2148</v>
      </c>
      <c r="G138" s="310"/>
      <c r="H138" s="310" t="s">
        <v>2202</v>
      </c>
      <c r="I138" s="310" t="s">
        <v>2180</v>
      </c>
      <c r="J138" s="310"/>
      <c r="K138" s="358"/>
    </row>
    <row r="139" s="1" customFormat="1" ht="15" customHeight="1">
      <c r="B139" s="355"/>
      <c r="C139" s="310" t="s">
        <v>2181</v>
      </c>
      <c r="D139" s="310"/>
      <c r="E139" s="310"/>
      <c r="F139" s="333" t="s">
        <v>2148</v>
      </c>
      <c r="G139" s="310"/>
      <c r="H139" s="310" t="s">
        <v>2203</v>
      </c>
      <c r="I139" s="310" t="s">
        <v>2183</v>
      </c>
      <c r="J139" s="310"/>
      <c r="K139" s="358"/>
    </row>
    <row r="140" s="1" customFormat="1" ht="15" customHeight="1">
      <c r="B140" s="355"/>
      <c r="C140" s="310" t="s">
        <v>2184</v>
      </c>
      <c r="D140" s="310"/>
      <c r="E140" s="310"/>
      <c r="F140" s="333" t="s">
        <v>2148</v>
      </c>
      <c r="G140" s="310"/>
      <c r="H140" s="310" t="s">
        <v>2184</v>
      </c>
      <c r="I140" s="310" t="s">
        <v>2183</v>
      </c>
      <c r="J140" s="310"/>
      <c r="K140" s="358"/>
    </row>
    <row r="141" s="1" customFormat="1" ht="15" customHeight="1">
      <c r="B141" s="355"/>
      <c r="C141" s="310" t="s">
        <v>37</v>
      </c>
      <c r="D141" s="310"/>
      <c r="E141" s="310"/>
      <c r="F141" s="333" t="s">
        <v>2148</v>
      </c>
      <c r="G141" s="310"/>
      <c r="H141" s="310" t="s">
        <v>2204</v>
      </c>
      <c r="I141" s="310" t="s">
        <v>2183</v>
      </c>
      <c r="J141" s="310"/>
      <c r="K141" s="358"/>
    </row>
    <row r="142" s="1" customFormat="1" ht="15" customHeight="1">
      <c r="B142" s="355"/>
      <c r="C142" s="310" t="s">
        <v>2205</v>
      </c>
      <c r="D142" s="310"/>
      <c r="E142" s="310"/>
      <c r="F142" s="333" t="s">
        <v>2148</v>
      </c>
      <c r="G142" s="310"/>
      <c r="H142" s="310" t="s">
        <v>2206</v>
      </c>
      <c r="I142" s="310" t="s">
        <v>2183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2207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2142</v>
      </c>
      <c r="D148" s="325"/>
      <c r="E148" s="325"/>
      <c r="F148" s="325" t="s">
        <v>2143</v>
      </c>
      <c r="G148" s="326"/>
      <c r="H148" s="325" t="s">
        <v>53</v>
      </c>
      <c r="I148" s="325" t="s">
        <v>56</v>
      </c>
      <c r="J148" s="325" t="s">
        <v>2144</v>
      </c>
      <c r="K148" s="324"/>
    </row>
    <row r="149" s="1" customFormat="1" ht="17.25" customHeight="1">
      <c r="B149" s="322"/>
      <c r="C149" s="327" t="s">
        <v>2145</v>
      </c>
      <c r="D149" s="327"/>
      <c r="E149" s="327"/>
      <c r="F149" s="328" t="s">
        <v>2146</v>
      </c>
      <c r="G149" s="329"/>
      <c r="H149" s="327"/>
      <c r="I149" s="327"/>
      <c r="J149" s="327" t="s">
        <v>2147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2151</v>
      </c>
      <c r="D151" s="310"/>
      <c r="E151" s="310"/>
      <c r="F151" s="363" t="s">
        <v>2148</v>
      </c>
      <c r="G151" s="310"/>
      <c r="H151" s="362" t="s">
        <v>2188</v>
      </c>
      <c r="I151" s="362" t="s">
        <v>2150</v>
      </c>
      <c r="J151" s="362">
        <v>120</v>
      </c>
      <c r="K151" s="358"/>
    </row>
    <row r="152" s="1" customFormat="1" ht="15" customHeight="1">
      <c r="B152" s="335"/>
      <c r="C152" s="362" t="s">
        <v>2197</v>
      </c>
      <c r="D152" s="310"/>
      <c r="E152" s="310"/>
      <c r="F152" s="363" t="s">
        <v>2148</v>
      </c>
      <c r="G152" s="310"/>
      <c r="H152" s="362" t="s">
        <v>2208</v>
      </c>
      <c r="I152" s="362" t="s">
        <v>2150</v>
      </c>
      <c r="J152" s="362" t="s">
        <v>2199</v>
      </c>
      <c r="K152" s="358"/>
    </row>
    <row r="153" s="1" customFormat="1" ht="15" customHeight="1">
      <c r="B153" s="335"/>
      <c r="C153" s="362" t="s">
        <v>82</v>
      </c>
      <c r="D153" s="310"/>
      <c r="E153" s="310"/>
      <c r="F153" s="363" t="s">
        <v>2148</v>
      </c>
      <c r="G153" s="310"/>
      <c r="H153" s="362" t="s">
        <v>2209</v>
      </c>
      <c r="I153" s="362" t="s">
        <v>2150</v>
      </c>
      <c r="J153" s="362" t="s">
        <v>2199</v>
      </c>
      <c r="K153" s="358"/>
    </row>
    <row r="154" s="1" customFormat="1" ht="15" customHeight="1">
      <c r="B154" s="335"/>
      <c r="C154" s="362" t="s">
        <v>2153</v>
      </c>
      <c r="D154" s="310"/>
      <c r="E154" s="310"/>
      <c r="F154" s="363" t="s">
        <v>2154</v>
      </c>
      <c r="G154" s="310"/>
      <c r="H154" s="362" t="s">
        <v>2188</v>
      </c>
      <c r="I154" s="362" t="s">
        <v>2150</v>
      </c>
      <c r="J154" s="362">
        <v>50</v>
      </c>
      <c r="K154" s="358"/>
    </row>
    <row r="155" s="1" customFormat="1" ht="15" customHeight="1">
      <c r="B155" s="335"/>
      <c r="C155" s="362" t="s">
        <v>2156</v>
      </c>
      <c r="D155" s="310"/>
      <c r="E155" s="310"/>
      <c r="F155" s="363" t="s">
        <v>2148</v>
      </c>
      <c r="G155" s="310"/>
      <c r="H155" s="362" t="s">
        <v>2188</v>
      </c>
      <c r="I155" s="362" t="s">
        <v>2158</v>
      </c>
      <c r="J155" s="362"/>
      <c r="K155" s="358"/>
    </row>
    <row r="156" s="1" customFormat="1" ht="15" customHeight="1">
      <c r="B156" s="335"/>
      <c r="C156" s="362" t="s">
        <v>2167</v>
      </c>
      <c r="D156" s="310"/>
      <c r="E156" s="310"/>
      <c r="F156" s="363" t="s">
        <v>2154</v>
      </c>
      <c r="G156" s="310"/>
      <c r="H156" s="362" t="s">
        <v>2188</v>
      </c>
      <c r="I156" s="362" t="s">
        <v>2150</v>
      </c>
      <c r="J156" s="362">
        <v>50</v>
      </c>
      <c r="K156" s="358"/>
    </row>
    <row r="157" s="1" customFormat="1" ht="15" customHeight="1">
      <c r="B157" s="335"/>
      <c r="C157" s="362" t="s">
        <v>2175</v>
      </c>
      <c r="D157" s="310"/>
      <c r="E157" s="310"/>
      <c r="F157" s="363" t="s">
        <v>2154</v>
      </c>
      <c r="G157" s="310"/>
      <c r="H157" s="362" t="s">
        <v>2188</v>
      </c>
      <c r="I157" s="362" t="s">
        <v>2150</v>
      </c>
      <c r="J157" s="362">
        <v>50</v>
      </c>
      <c r="K157" s="358"/>
    </row>
    <row r="158" s="1" customFormat="1" ht="15" customHeight="1">
      <c r="B158" s="335"/>
      <c r="C158" s="362" t="s">
        <v>2173</v>
      </c>
      <c r="D158" s="310"/>
      <c r="E158" s="310"/>
      <c r="F158" s="363" t="s">
        <v>2154</v>
      </c>
      <c r="G158" s="310"/>
      <c r="H158" s="362" t="s">
        <v>2188</v>
      </c>
      <c r="I158" s="362" t="s">
        <v>2150</v>
      </c>
      <c r="J158" s="362">
        <v>50</v>
      </c>
      <c r="K158" s="358"/>
    </row>
    <row r="159" s="1" customFormat="1" ht="15" customHeight="1">
      <c r="B159" s="335"/>
      <c r="C159" s="362" t="s">
        <v>117</v>
      </c>
      <c r="D159" s="310"/>
      <c r="E159" s="310"/>
      <c r="F159" s="363" t="s">
        <v>2148</v>
      </c>
      <c r="G159" s="310"/>
      <c r="H159" s="362" t="s">
        <v>2210</v>
      </c>
      <c r="I159" s="362" t="s">
        <v>2150</v>
      </c>
      <c r="J159" s="362" t="s">
        <v>2211</v>
      </c>
      <c r="K159" s="358"/>
    </row>
    <row r="160" s="1" customFormat="1" ht="15" customHeight="1">
      <c r="B160" s="335"/>
      <c r="C160" s="362" t="s">
        <v>2212</v>
      </c>
      <c r="D160" s="310"/>
      <c r="E160" s="310"/>
      <c r="F160" s="363" t="s">
        <v>2148</v>
      </c>
      <c r="G160" s="310"/>
      <c r="H160" s="362" t="s">
        <v>2213</v>
      </c>
      <c r="I160" s="362" t="s">
        <v>2183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2214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2142</v>
      </c>
      <c r="D166" s="325"/>
      <c r="E166" s="325"/>
      <c r="F166" s="325" t="s">
        <v>2143</v>
      </c>
      <c r="G166" s="367"/>
      <c r="H166" s="368" t="s">
        <v>53</v>
      </c>
      <c r="I166" s="368" t="s">
        <v>56</v>
      </c>
      <c r="J166" s="325" t="s">
        <v>2144</v>
      </c>
      <c r="K166" s="302"/>
    </row>
    <row r="167" s="1" customFormat="1" ht="17.25" customHeight="1">
      <c r="B167" s="303"/>
      <c r="C167" s="327" t="s">
        <v>2145</v>
      </c>
      <c r="D167" s="327"/>
      <c r="E167" s="327"/>
      <c r="F167" s="328" t="s">
        <v>2146</v>
      </c>
      <c r="G167" s="369"/>
      <c r="H167" s="370"/>
      <c r="I167" s="370"/>
      <c r="J167" s="327" t="s">
        <v>2147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2151</v>
      </c>
      <c r="D169" s="310"/>
      <c r="E169" s="310"/>
      <c r="F169" s="333" t="s">
        <v>2148</v>
      </c>
      <c r="G169" s="310"/>
      <c r="H169" s="310" t="s">
        <v>2188</v>
      </c>
      <c r="I169" s="310" t="s">
        <v>2150</v>
      </c>
      <c r="J169" s="310">
        <v>120</v>
      </c>
      <c r="K169" s="358"/>
    </row>
    <row r="170" s="1" customFormat="1" ht="15" customHeight="1">
      <c r="B170" s="335"/>
      <c r="C170" s="310" t="s">
        <v>2197</v>
      </c>
      <c r="D170" s="310"/>
      <c r="E170" s="310"/>
      <c r="F170" s="333" t="s">
        <v>2148</v>
      </c>
      <c r="G170" s="310"/>
      <c r="H170" s="310" t="s">
        <v>2198</v>
      </c>
      <c r="I170" s="310" t="s">
        <v>2150</v>
      </c>
      <c r="J170" s="310" t="s">
        <v>2199</v>
      </c>
      <c r="K170" s="358"/>
    </row>
    <row r="171" s="1" customFormat="1" ht="15" customHeight="1">
      <c r="B171" s="335"/>
      <c r="C171" s="310" t="s">
        <v>82</v>
      </c>
      <c r="D171" s="310"/>
      <c r="E171" s="310"/>
      <c r="F171" s="333" t="s">
        <v>2148</v>
      </c>
      <c r="G171" s="310"/>
      <c r="H171" s="310" t="s">
        <v>2215</v>
      </c>
      <c r="I171" s="310" t="s">
        <v>2150</v>
      </c>
      <c r="J171" s="310" t="s">
        <v>2199</v>
      </c>
      <c r="K171" s="358"/>
    </row>
    <row r="172" s="1" customFormat="1" ht="15" customHeight="1">
      <c r="B172" s="335"/>
      <c r="C172" s="310" t="s">
        <v>2153</v>
      </c>
      <c r="D172" s="310"/>
      <c r="E172" s="310"/>
      <c r="F172" s="333" t="s">
        <v>2154</v>
      </c>
      <c r="G172" s="310"/>
      <c r="H172" s="310" t="s">
        <v>2215</v>
      </c>
      <c r="I172" s="310" t="s">
        <v>2150</v>
      </c>
      <c r="J172" s="310">
        <v>50</v>
      </c>
      <c r="K172" s="358"/>
    </row>
    <row r="173" s="1" customFormat="1" ht="15" customHeight="1">
      <c r="B173" s="335"/>
      <c r="C173" s="310" t="s">
        <v>2156</v>
      </c>
      <c r="D173" s="310"/>
      <c r="E173" s="310"/>
      <c r="F173" s="333" t="s">
        <v>2148</v>
      </c>
      <c r="G173" s="310"/>
      <c r="H173" s="310" t="s">
        <v>2215</v>
      </c>
      <c r="I173" s="310" t="s">
        <v>2158</v>
      </c>
      <c r="J173" s="310"/>
      <c r="K173" s="358"/>
    </row>
    <row r="174" s="1" customFormat="1" ht="15" customHeight="1">
      <c r="B174" s="335"/>
      <c r="C174" s="310" t="s">
        <v>2167</v>
      </c>
      <c r="D174" s="310"/>
      <c r="E174" s="310"/>
      <c r="F174" s="333" t="s">
        <v>2154</v>
      </c>
      <c r="G174" s="310"/>
      <c r="H174" s="310" t="s">
        <v>2215</v>
      </c>
      <c r="I174" s="310" t="s">
        <v>2150</v>
      </c>
      <c r="J174" s="310">
        <v>50</v>
      </c>
      <c r="K174" s="358"/>
    </row>
    <row r="175" s="1" customFormat="1" ht="15" customHeight="1">
      <c r="B175" s="335"/>
      <c r="C175" s="310" t="s">
        <v>2175</v>
      </c>
      <c r="D175" s="310"/>
      <c r="E175" s="310"/>
      <c r="F175" s="333" t="s">
        <v>2154</v>
      </c>
      <c r="G175" s="310"/>
      <c r="H175" s="310" t="s">
        <v>2215</v>
      </c>
      <c r="I175" s="310" t="s">
        <v>2150</v>
      </c>
      <c r="J175" s="310">
        <v>50</v>
      </c>
      <c r="K175" s="358"/>
    </row>
    <row r="176" s="1" customFormat="1" ht="15" customHeight="1">
      <c r="B176" s="335"/>
      <c r="C176" s="310" t="s">
        <v>2173</v>
      </c>
      <c r="D176" s="310"/>
      <c r="E176" s="310"/>
      <c r="F176" s="333" t="s">
        <v>2154</v>
      </c>
      <c r="G176" s="310"/>
      <c r="H176" s="310" t="s">
        <v>2215</v>
      </c>
      <c r="I176" s="310" t="s">
        <v>2150</v>
      </c>
      <c r="J176" s="310">
        <v>50</v>
      </c>
      <c r="K176" s="358"/>
    </row>
    <row r="177" s="1" customFormat="1" ht="15" customHeight="1">
      <c r="B177" s="335"/>
      <c r="C177" s="310" t="s">
        <v>147</v>
      </c>
      <c r="D177" s="310"/>
      <c r="E177" s="310"/>
      <c r="F177" s="333" t="s">
        <v>2148</v>
      </c>
      <c r="G177" s="310"/>
      <c r="H177" s="310" t="s">
        <v>2216</v>
      </c>
      <c r="I177" s="310" t="s">
        <v>2217</v>
      </c>
      <c r="J177" s="310"/>
      <c r="K177" s="358"/>
    </row>
    <row r="178" s="1" customFormat="1" ht="15" customHeight="1">
      <c r="B178" s="335"/>
      <c r="C178" s="310" t="s">
        <v>56</v>
      </c>
      <c r="D178" s="310"/>
      <c r="E178" s="310"/>
      <c r="F178" s="333" t="s">
        <v>2148</v>
      </c>
      <c r="G178" s="310"/>
      <c r="H178" s="310" t="s">
        <v>2218</v>
      </c>
      <c r="I178" s="310" t="s">
        <v>2219</v>
      </c>
      <c r="J178" s="310">
        <v>1</v>
      </c>
      <c r="K178" s="358"/>
    </row>
    <row r="179" s="1" customFormat="1" ht="15" customHeight="1">
      <c r="B179" s="335"/>
      <c r="C179" s="310" t="s">
        <v>52</v>
      </c>
      <c r="D179" s="310"/>
      <c r="E179" s="310"/>
      <c r="F179" s="333" t="s">
        <v>2148</v>
      </c>
      <c r="G179" s="310"/>
      <c r="H179" s="310" t="s">
        <v>2220</v>
      </c>
      <c r="I179" s="310" t="s">
        <v>2150</v>
      </c>
      <c r="J179" s="310">
        <v>20</v>
      </c>
      <c r="K179" s="358"/>
    </row>
    <row r="180" s="1" customFormat="1" ht="15" customHeight="1">
      <c r="B180" s="335"/>
      <c r="C180" s="310" t="s">
        <v>53</v>
      </c>
      <c r="D180" s="310"/>
      <c r="E180" s="310"/>
      <c r="F180" s="333" t="s">
        <v>2148</v>
      </c>
      <c r="G180" s="310"/>
      <c r="H180" s="310" t="s">
        <v>2221</v>
      </c>
      <c r="I180" s="310" t="s">
        <v>2150</v>
      </c>
      <c r="J180" s="310">
        <v>255</v>
      </c>
      <c r="K180" s="358"/>
    </row>
    <row r="181" s="1" customFormat="1" ht="15" customHeight="1">
      <c r="B181" s="335"/>
      <c r="C181" s="310" t="s">
        <v>148</v>
      </c>
      <c r="D181" s="310"/>
      <c r="E181" s="310"/>
      <c r="F181" s="333" t="s">
        <v>2148</v>
      </c>
      <c r="G181" s="310"/>
      <c r="H181" s="310" t="s">
        <v>2112</v>
      </c>
      <c r="I181" s="310" t="s">
        <v>2150</v>
      </c>
      <c r="J181" s="310">
        <v>10</v>
      </c>
      <c r="K181" s="358"/>
    </row>
    <row r="182" s="1" customFormat="1" ht="15" customHeight="1">
      <c r="B182" s="335"/>
      <c r="C182" s="310" t="s">
        <v>149</v>
      </c>
      <c r="D182" s="310"/>
      <c r="E182" s="310"/>
      <c r="F182" s="333" t="s">
        <v>2148</v>
      </c>
      <c r="G182" s="310"/>
      <c r="H182" s="310" t="s">
        <v>2222</v>
      </c>
      <c r="I182" s="310" t="s">
        <v>2183</v>
      </c>
      <c r="J182" s="310"/>
      <c r="K182" s="358"/>
    </row>
    <row r="183" s="1" customFormat="1" ht="15" customHeight="1">
      <c r="B183" s="335"/>
      <c r="C183" s="310" t="s">
        <v>2223</v>
      </c>
      <c r="D183" s="310"/>
      <c r="E183" s="310"/>
      <c r="F183" s="333" t="s">
        <v>2148</v>
      </c>
      <c r="G183" s="310"/>
      <c r="H183" s="310" t="s">
        <v>2224</v>
      </c>
      <c r="I183" s="310" t="s">
        <v>2183</v>
      </c>
      <c r="J183" s="310"/>
      <c r="K183" s="358"/>
    </row>
    <row r="184" s="1" customFormat="1" ht="15" customHeight="1">
      <c r="B184" s="335"/>
      <c r="C184" s="310" t="s">
        <v>2212</v>
      </c>
      <c r="D184" s="310"/>
      <c r="E184" s="310"/>
      <c r="F184" s="333" t="s">
        <v>2148</v>
      </c>
      <c r="G184" s="310"/>
      <c r="H184" s="310" t="s">
        <v>2225</v>
      </c>
      <c r="I184" s="310" t="s">
        <v>2183</v>
      </c>
      <c r="J184" s="310"/>
      <c r="K184" s="358"/>
    </row>
    <row r="185" s="1" customFormat="1" ht="15" customHeight="1">
      <c r="B185" s="335"/>
      <c r="C185" s="310" t="s">
        <v>151</v>
      </c>
      <c r="D185" s="310"/>
      <c r="E185" s="310"/>
      <c r="F185" s="333" t="s">
        <v>2154</v>
      </c>
      <c r="G185" s="310"/>
      <c r="H185" s="310" t="s">
        <v>2226</v>
      </c>
      <c r="I185" s="310" t="s">
        <v>2150</v>
      </c>
      <c r="J185" s="310">
        <v>50</v>
      </c>
      <c r="K185" s="358"/>
    </row>
    <row r="186" s="1" customFormat="1" ht="15" customHeight="1">
      <c r="B186" s="335"/>
      <c r="C186" s="310" t="s">
        <v>2227</v>
      </c>
      <c r="D186" s="310"/>
      <c r="E186" s="310"/>
      <c r="F186" s="333" t="s">
        <v>2154</v>
      </c>
      <c r="G186" s="310"/>
      <c r="H186" s="310" t="s">
        <v>2228</v>
      </c>
      <c r="I186" s="310" t="s">
        <v>2229</v>
      </c>
      <c r="J186" s="310"/>
      <c r="K186" s="358"/>
    </row>
    <row r="187" s="1" customFormat="1" ht="15" customHeight="1">
      <c r="B187" s="335"/>
      <c r="C187" s="310" t="s">
        <v>2230</v>
      </c>
      <c r="D187" s="310"/>
      <c r="E187" s="310"/>
      <c r="F187" s="333" t="s">
        <v>2154</v>
      </c>
      <c r="G187" s="310"/>
      <c r="H187" s="310" t="s">
        <v>2231</v>
      </c>
      <c r="I187" s="310" t="s">
        <v>2229</v>
      </c>
      <c r="J187" s="310"/>
      <c r="K187" s="358"/>
    </row>
    <row r="188" s="1" customFormat="1" ht="15" customHeight="1">
      <c r="B188" s="335"/>
      <c r="C188" s="310" t="s">
        <v>2232</v>
      </c>
      <c r="D188" s="310"/>
      <c r="E188" s="310"/>
      <c r="F188" s="333" t="s">
        <v>2154</v>
      </c>
      <c r="G188" s="310"/>
      <c r="H188" s="310" t="s">
        <v>2233</v>
      </c>
      <c r="I188" s="310" t="s">
        <v>2229</v>
      </c>
      <c r="J188" s="310"/>
      <c r="K188" s="358"/>
    </row>
    <row r="189" s="1" customFormat="1" ht="15" customHeight="1">
      <c r="B189" s="335"/>
      <c r="C189" s="371" t="s">
        <v>2234</v>
      </c>
      <c r="D189" s="310"/>
      <c r="E189" s="310"/>
      <c r="F189" s="333" t="s">
        <v>2154</v>
      </c>
      <c r="G189" s="310"/>
      <c r="H189" s="310" t="s">
        <v>2235</v>
      </c>
      <c r="I189" s="310" t="s">
        <v>2236</v>
      </c>
      <c r="J189" s="372" t="s">
        <v>2237</v>
      </c>
      <c r="K189" s="358"/>
    </row>
    <row r="190" s="18" customFormat="1" ht="15" customHeight="1">
      <c r="B190" s="373"/>
      <c r="C190" s="374" t="s">
        <v>2238</v>
      </c>
      <c r="D190" s="375"/>
      <c r="E190" s="375"/>
      <c r="F190" s="376" t="s">
        <v>2154</v>
      </c>
      <c r="G190" s="375"/>
      <c r="H190" s="375" t="s">
        <v>2239</v>
      </c>
      <c r="I190" s="375" t="s">
        <v>2236</v>
      </c>
      <c r="J190" s="377" t="s">
        <v>2237</v>
      </c>
      <c r="K190" s="378"/>
    </row>
    <row r="191" s="1" customFormat="1" ht="15" customHeight="1">
      <c r="B191" s="335"/>
      <c r="C191" s="371" t="s">
        <v>41</v>
      </c>
      <c r="D191" s="310"/>
      <c r="E191" s="310"/>
      <c r="F191" s="333" t="s">
        <v>2148</v>
      </c>
      <c r="G191" s="310"/>
      <c r="H191" s="307" t="s">
        <v>2240</v>
      </c>
      <c r="I191" s="310" t="s">
        <v>2241</v>
      </c>
      <c r="J191" s="310"/>
      <c r="K191" s="358"/>
    </row>
    <row r="192" s="1" customFormat="1" ht="15" customHeight="1">
      <c r="B192" s="335"/>
      <c r="C192" s="371" t="s">
        <v>2242</v>
      </c>
      <c r="D192" s="310"/>
      <c r="E192" s="310"/>
      <c r="F192" s="333" t="s">
        <v>2148</v>
      </c>
      <c r="G192" s="310"/>
      <c r="H192" s="310" t="s">
        <v>2243</v>
      </c>
      <c r="I192" s="310" t="s">
        <v>2183</v>
      </c>
      <c r="J192" s="310"/>
      <c r="K192" s="358"/>
    </row>
    <row r="193" s="1" customFormat="1" ht="15" customHeight="1">
      <c r="B193" s="335"/>
      <c r="C193" s="371" t="s">
        <v>2244</v>
      </c>
      <c r="D193" s="310"/>
      <c r="E193" s="310"/>
      <c r="F193" s="333" t="s">
        <v>2148</v>
      </c>
      <c r="G193" s="310"/>
      <c r="H193" s="310" t="s">
        <v>2245</v>
      </c>
      <c r="I193" s="310" t="s">
        <v>2183</v>
      </c>
      <c r="J193" s="310"/>
      <c r="K193" s="358"/>
    </row>
    <row r="194" s="1" customFormat="1" ht="15" customHeight="1">
      <c r="B194" s="335"/>
      <c r="C194" s="371" t="s">
        <v>2246</v>
      </c>
      <c r="D194" s="310"/>
      <c r="E194" s="310"/>
      <c r="F194" s="333" t="s">
        <v>2154</v>
      </c>
      <c r="G194" s="310"/>
      <c r="H194" s="310" t="s">
        <v>2247</v>
      </c>
      <c r="I194" s="310" t="s">
        <v>2183</v>
      </c>
      <c r="J194" s="310"/>
      <c r="K194" s="358"/>
    </row>
    <row r="195" s="1" customFormat="1" ht="15" customHeight="1">
      <c r="B195" s="364"/>
      <c r="C195" s="379"/>
      <c r="D195" s="344"/>
      <c r="E195" s="344"/>
      <c r="F195" s="344"/>
      <c r="G195" s="344"/>
      <c r="H195" s="344"/>
      <c r="I195" s="344"/>
      <c r="J195" s="344"/>
      <c r="K195" s="365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46"/>
      <c r="C197" s="356"/>
      <c r="D197" s="356"/>
      <c r="E197" s="356"/>
      <c r="F197" s="366"/>
      <c r="G197" s="356"/>
      <c r="H197" s="356"/>
      <c r="I197" s="356"/>
      <c r="J197" s="356"/>
      <c r="K197" s="346"/>
    </row>
    <row r="198" s="1" customFormat="1" ht="18.75" customHeight="1">
      <c r="B198" s="318"/>
      <c r="C198" s="318"/>
      <c r="D198" s="318"/>
      <c r="E198" s="318"/>
      <c r="F198" s="318"/>
      <c r="G198" s="318"/>
      <c r="H198" s="318"/>
      <c r="I198" s="318"/>
      <c r="J198" s="318"/>
      <c r="K198" s="318"/>
    </row>
    <row r="199" s="1" customFormat="1" ht="13.5">
      <c r="B199" s="297"/>
      <c r="C199" s="298"/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1">
      <c r="B200" s="300"/>
      <c r="C200" s="301" t="s">
        <v>2248</v>
      </c>
      <c r="D200" s="301"/>
      <c r="E200" s="301"/>
      <c r="F200" s="301"/>
      <c r="G200" s="301"/>
      <c r="H200" s="301"/>
      <c r="I200" s="301"/>
      <c r="J200" s="301"/>
      <c r="K200" s="302"/>
    </row>
    <row r="201" s="1" customFormat="1" ht="25.5" customHeight="1">
      <c r="B201" s="300"/>
      <c r="C201" s="380" t="s">
        <v>2249</v>
      </c>
      <c r="D201" s="380"/>
      <c r="E201" s="380"/>
      <c r="F201" s="380" t="s">
        <v>2250</v>
      </c>
      <c r="G201" s="381"/>
      <c r="H201" s="380" t="s">
        <v>2251</v>
      </c>
      <c r="I201" s="380"/>
      <c r="J201" s="380"/>
      <c r="K201" s="302"/>
    </row>
    <row r="202" s="1" customFormat="1" ht="5.25" customHeight="1">
      <c r="B202" s="335"/>
      <c r="C202" s="330"/>
      <c r="D202" s="330"/>
      <c r="E202" s="330"/>
      <c r="F202" s="330"/>
      <c r="G202" s="356"/>
      <c r="H202" s="330"/>
      <c r="I202" s="330"/>
      <c r="J202" s="330"/>
      <c r="K202" s="358"/>
    </row>
    <row r="203" s="1" customFormat="1" ht="15" customHeight="1">
      <c r="B203" s="335"/>
      <c r="C203" s="310" t="s">
        <v>2241</v>
      </c>
      <c r="D203" s="310"/>
      <c r="E203" s="310"/>
      <c r="F203" s="333" t="s">
        <v>42</v>
      </c>
      <c r="G203" s="310"/>
      <c r="H203" s="310" t="s">
        <v>2252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43</v>
      </c>
      <c r="G204" s="310"/>
      <c r="H204" s="310" t="s">
        <v>2253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46</v>
      </c>
      <c r="G205" s="310"/>
      <c r="H205" s="310" t="s">
        <v>2254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44</v>
      </c>
      <c r="G206" s="310"/>
      <c r="H206" s="310" t="s">
        <v>2255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 t="s">
        <v>45</v>
      </c>
      <c r="G207" s="310"/>
      <c r="H207" s="310" t="s">
        <v>2256</v>
      </c>
      <c r="I207" s="310"/>
      <c r="J207" s="310"/>
      <c r="K207" s="358"/>
    </row>
    <row r="208" s="1" customFormat="1" ht="15" customHeight="1">
      <c r="B208" s="335"/>
      <c r="C208" s="310"/>
      <c r="D208" s="310"/>
      <c r="E208" s="310"/>
      <c r="F208" s="333"/>
      <c r="G208" s="310"/>
      <c r="H208" s="310"/>
      <c r="I208" s="310"/>
      <c r="J208" s="310"/>
      <c r="K208" s="358"/>
    </row>
    <row r="209" s="1" customFormat="1" ht="15" customHeight="1">
      <c r="B209" s="335"/>
      <c r="C209" s="310" t="s">
        <v>2195</v>
      </c>
      <c r="D209" s="310"/>
      <c r="E209" s="310"/>
      <c r="F209" s="333" t="s">
        <v>77</v>
      </c>
      <c r="G209" s="310"/>
      <c r="H209" s="310" t="s">
        <v>2257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2093</v>
      </c>
      <c r="G210" s="310"/>
      <c r="H210" s="310" t="s">
        <v>2094</v>
      </c>
      <c r="I210" s="310"/>
      <c r="J210" s="310"/>
      <c r="K210" s="358"/>
    </row>
    <row r="211" s="1" customFormat="1" ht="15" customHeight="1">
      <c r="B211" s="335"/>
      <c r="C211" s="310"/>
      <c r="D211" s="310"/>
      <c r="E211" s="310"/>
      <c r="F211" s="333" t="s">
        <v>2091</v>
      </c>
      <c r="G211" s="310"/>
      <c r="H211" s="310" t="s">
        <v>2258</v>
      </c>
      <c r="I211" s="310"/>
      <c r="J211" s="310"/>
      <c r="K211" s="358"/>
    </row>
    <row r="212" s="1" customFormat="1" ht="15" customHeight="1">
      <c r="B212" s="382"/>
      <c r="C212" s="310"/>
      <c r="D212" s="310"/>
      <c r="E212" s="310"/>
      <c r="F212" s="333" t="s">
        <v>2095</v>
      </c>
      <c r="G212" s="371"/>
      <c r="H212" s="362" t="s">
        <v>2096</v>
      </c>
      <c r="I212" s="362"/>
      <c r="J212" s="362"/>
      <c r="K212" s="383"/>
    </row>
    <row r="213" s="1" customFormat="1" ht="15" customHeight="1">
      <c r="B213" s="382"/>
      <c r="C213" s="310"/>
      <c r="D213" s="310"/>
      <c r="E213" s="310"/>
      <c r="F213" s="333" t="s">
        <v>1316</v>
      </c>
      <c r="G213" s="371"/>
      <c r="H213" s="362" t="s">
        <v>2075</v>
      </c>
      <c r="I213" s="362"/>
      <c r="J213" s="362"/>
      <c r="K213" s="383"/>
    </row>
    <row r="214" s="1" customFormat="1" ht="15" customHeight="1">
      <c r="B214" s="382"/>
      <c r="C214" s="310"/>
      <c r="D214" s="310"/>
      <c r="E214" s="310"/>
      <c r="F214" s="333"/>
      <c r="G214" s="371"/>
      <c r="H214" s="362"/>
      <c r="I214" s="362"/>
      <c r="J214" s="362"/>
      <c r="K214" s="383"/>
    </row>
    <row r="215" s="1" customFormat="1" ht="15" customHeight="1">
      <c r="B215" s="382"/>
      <c r="C215" s="310" t="s">
        <v>2219</v>
      </c>
      <c r="D215" s="310"/>
      <c r="E215" s="310"/>
      <c r="F215" s="333">
        <v>1</v>
      </c>
      <c r="G215" s="371"/>
      <c r="H215" s="362" t="s">
        <v>2259</v>
      </c>
      <c r="I215" s="362"/>
      <c r="J215" s="362"/>
      <c r="K215" s="383"/>
    </row>
    <row r="216" s="1" customFormat="1" ht="15" customHeight="1">
      <c r="B216" s="382"/>
      <c r="C216" s="310"/>
      <c r="D216" s="310"/>
      <c r="E216" s="310"/>
      <c r="F216" s="333">
        <v>2</v>
      </c>
      <c r="G216" s="371"/>
      <c r="H216" s="362" t="s">
        <v>2260</v>
      </c>
      <c r="I216" s="362"/>
      <c r="J216" s="362"/>
      <c r="K216" s="383"/>
    </row>
    <row r="217" s="1" customFormat="1" ht="15" customHeight="1">
      <c r="B217" s="382"/>
      <c r="C217" s="310"/>
      <c r="D217" s="310"/>
      <c r="E217" s="310"/>
      <c r="F217" s="333">
        <v>3</v>
      </c>
      <c r="G217" s="371"/>
      <c r="H217" s="362" t="s">
        <v>2261</v>
      </c>
      <c r="I217" s="362"/>
      <c r="J217" s="362"/>
      <c r="K217" s="383"/>
    </row>
    <row r="218" s="1" customFormat="1" ht="15" customHeight="1">
      <c r="B218" s="382"/>
      <c r="C218" s="310"/>
      <c r="D218" s="310"/>
      <c r="E218" s="310"/>
      <c r="F218" s="333">
        <v>4</v>
      </c>
      <c r="G218" s="371"/>
      <c r="H218" s="362" t="s">
        <v>2262</v>
      </c>
      <c r="I218" s="362"/>
      <c r="J218" s="362"/>
      <c r="K218" s="383"/>
    </row>
    <row r="219" s="1" customFormat="1" ht="12.75" customHeight="1">
      <c r="B219" s="384"/>
      <c r="C219" s="385"/>
      <c r="D219" s="385"/>
      <c r="E219" s="385"/>
      <c r="F219" s="385"/>
      <c r="G219" s="385"/>
      <c r="H219" s="385"/>
      <c r="I219" s="385"/>
      <c r="J219" s="385"/>
      <c r="K219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113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115</v>
      </c>
      <c r="G14" s="41"/>
      <c r="H14" s="41"/>
      <c r="I14" s="145" t="s">
        <v>23</v>
      </c>
      <c r="J14" s="149" t="str">
        <f>'Rekapitulace stavby'!AN8</f>
        <v>20. 6. 2024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železnic, státní organizace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STAV MORAVIA spol. s 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STAV MORAVIA spol. s r.o.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ROUND(J111,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ROUND((SUM(BE111:BE947)),  2)</f>
        <v>0</v>
      </c>
      <c r="G35" s="41"/>
      <c r="H35" s="41"/>
      <c r="I35" s="160">
        <v>0.20999999999999999</v>
      </c>
      <c r="J35" s="159">
        <f>ROUND(((SUM(BE111:BE947))*I35),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ROUND((SUM(BF111:BF947)),  2)</f>
        <v>0</v>
      </c>
      <c r="G36" s="41"/>
      <c r="H36" s="41"/>
      <c r="I36" s="160">
        <v>0.12</v>
      </c>
      <c r="J36" s="159">
        <f>ROUND(((SUM(BF111:BF947))*I36),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ROUND((SUM(BG111:BG947)),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ROUND((SUM(BH111:BH947)),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ROUND((SUM(BI111:BI947)),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Údržba, opravy a odstraňování závad u SPS v obvodu OŘ OVA 2024–Střítež u Českého Těšína ON–optimalizace budovy zastávky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113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Budova zastávky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20. 6. 2024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Správa železnic, státní organizace</v>
      </c>
      <c r="G58" s="43"/>
      <c r="H58" s="43"/>
      <c r="I58" s="35" t="s">
        <v>31</v>
      </c>
      <c r="J58" s="39" t="str">
        <f>E23</f>
        <v>STAV MORAVIA spol. s 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STAV MORAVIA spol. s 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117</v>
      </c>
      <c r="D61" s="174"/>
      <c r="E61" s="174"/>
      <c r="F61" s="174"/>
      <c r="G61" s="174"/>
      <c r="H61" s="174"/>
      <c r="I61" s="174"/>
      <c r="J61" s="175" t="s">
        <v>118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J111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7"/>
      <c r="C64" s="178"/>
      <c r="D64" s="179" t="s">
        <v>120</v>
      </c>
      <c r="E64" s="180"/>
      <c r="F64" s="180"/>
      <c r="G64" s="180"/>
      <c r="H64" s="180"/>
      <c r="I64" s="180"/>
      <c r="J64" s="181">
        <f>J112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121</v>
      </c>
      <c r="E65" s="185"/>
      <c r="F65" s="185"/>
      <c r="G65" s="185"/>
      <c r="H65" s="185"/>
      <c r="I65" s="185"/>
      <c r="J65" s="186">
        <f>J113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122</v>
      </c>
      <c r="E66" s="185"/>
      <c r="F66" s="185"/>
      <c r="G66" s="185"/>
      <c r="H66" s="185"/>
      <c r="I66" s="185"/>
      <c r="J66" s="186">
        <f>J164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123</v>
      </c>
      <c r="E67" s="185"/>
      <c r="F67" s="185"/>
      <c r="G67" s="185"/>
      <c r="H67" s="185"/>
      <c r="I67" s="185"/>
      <c r="J67" s="186">
        <f>J176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124</v>
      </c>
      <c r="E68" s="185"/>
      <c r="F68" s="185"/>
      <c r="G68" s="185"/>
      <c r="H68" s="185"/>
      <c r="I68" s="185"/>
      <c r="J68" s="186">
        <f>J206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125</v>
      </c>
      <c r="E69" s="185"/>
      <c r="F69" s="185"/>
      <c r="G69" s="185"/>
      <c r="H69" s="185"/>
      <c r="I69" s="185"/>
      <c r="J69" s="186">
        <f>J223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126</v>
      </c>
      <c r="E70" s="185"/>
      <c r="F70" s="185"/>
      <c r="G70" s="185"/>
      <c r="H70" s="185"/>
      <c r="I70" s="185"/>
      <c r="J70" s="186">
        <f>J253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127</v>
      </c>
      <c r="E71" s="185"/>
      <c r="F71" s="185"/>
      <c r="G71" s="185"/>
      <c r="H71" s="185"/>
      <c r="I71" s="185"/>
      <c r="J71" s="186">
        <f>J355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128</v>
      </c>
      <c r="E72" s="185"/>
      <c r="F72" s="185"/>
      <c r="G72" s="185"/>
      <c r="H72" s="185"/>
      <c r="I72" s="185"/>
      <c r="J72" s="186">
        <f>J502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129</v>
      </c>
      <c r="E73" s="185"/>
      <c r="F73" s="185"/>
      <c r="G73" s="185"/>
      <c r="H73" s="185"/>
      <c r="I73" s="185"/>
      <c r="J73" s="186">
        <f>J517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7"/>
      <c r="C74" s="178"/>
      <c r="D74" s="179" t="s">
        <v>130</v>
      </c>
      <c r="E74" s="180"/>
      <c r="F74" s="180"/>
      <c r="G74" s="180"/>
      <c r="H74" s="180"/>
      <c r="I74" s="180"/>
      <c r="J74" s="181">
        <f>J521</f>
        <v>0</v>
      </c>
      <c r="K74" s="178"/>
      <c r="L74" s="18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3"/>
      <c r="C75" s="128"/>
      <c r="D75" s="184" t="s">
        <v>131</v>
      </c>
      <c r="E75" s="185"/>
      <c r="F75" s="185"/>
      <c r="G75" s="185"/>
      <c r="H75" s="185"/>
      <c r="I75" s="185"/>
      <c r="J75" s="186">
        <f>J522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132</v>
      </c>
      <c r="E76" s="185"/>
      <c r="F76" s="185"/>
      <c r="G76" s="185"/>
      <c r="H76" s="185"/>
      <c r="I76" s="185"/>
      <c r="J76" s="186">
        <f>J582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133</v>
      </c>
      <c r="E77" s="185"/>
      <c r="F77" s="185"/>
      <c r="G77" s="185"/>
      <c r="H77" s="185"/>
      <c r="I77" s="185"/>
      <c r="J77" s="186">
        <f>J595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134</v>
      </c>
      <c r="E78" s="185"/>
      <c r="F78" s="185"/>
      <c r="G78" s="185"/>
      <c r="H78" s="185"/>
      <c r="I78" s="185"/>
      <c r="J78" s="186">
        <f>J606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135</v>
      </c>
      <c r="E79" s="185"/>
      <c r="F79" s="185"/>
      <c r="G79" s="185"/>
      <c r="H79" s="185"/>
      <c r="I79" s="185"/>
      <c r="J79" s="186">
        <f>J610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136</v>
      </c>
      <c r="E80" s="185"/>
      <c r="F80" s="185"/>
      <c r="G80" s="185"/>
      <c r="H80" s="185"/>
      <c r="I80" s="185"/>
      <c r="J80" s="186">
        <f>J615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137</v>
      </c>
      <c r="E81" s="185"/>
      <c r="F81" s="185"/>
      <c r="G81" s="185"/>
      <c r="H81" s="185"/>
      <c r="I81" s="185"/>
      <c r="J81" s="186">
        <f>J715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138</v>
      </c>
      <c r="E82" s="185"/>
      <c r="F82" s="185"/>
      <c r="G82" s="185"/>
      <c r="H82" s="185"/>
      <c r="I82" s="185"/>
      <c r="J82" s="186">
        <f>J730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139</v>
      </c>
      <c r="E83" s="185"/>
      <c r="F83" s="185"/>
      <c r="G83" s="185"/>
      <c r="H83" s="185"/>
      <c r="I83" s="185"/>
      <c r="J83" s="186">
        <f>J812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140</v>
      </c>
      <c r="E84" s="185"/>
      <c r="F84" s="185"/>
      <c r="G84" s="185"/>
      <c r="H84" s="185"/>
      <c r="I84" s="185"/>
      <c r="J84" s="186">
        <f>J835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141</v>
      </c>
      <c r="E85" s="185"/>
      <c r="F85" s="185"/>
      <c r="G85" s="185"/>
      <c r="H85" s="185"/>
      <c r="I85" s="185"/>
      <c r="J85" s="186">
        <f>J880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142</v>
      </c>
      <c r="E86" s="185"/>
      <c r="F86" s="185"/>
      <c r="G86" s="185"/>
      <c r="H86" s="185"/>
      <c r="I86" s="185"/>
      <c r="J86" s="186">
        <f>J884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143</v>
      </c>
      <c r="E87" s="185"/>
      <c r="F87" s="185"/>
      <c r="G87" s="185"/>
      <c r="H87" s="185"/>
      <c r="I87" s="185"/>
      <c r="J87" s="186">
        <f>J893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3"/>
      <c r="C88" s="128"/>
      <c r="D88" s="184" t="s">
        <v>144</v>
      </c>
      <c r="E88" s="185"/>
      <c r="F88" s="185"/>
      <c r="G88" s="185"/>
      <c r="H88" s="185"/>
      <c r="I88" s="185"/>
      <c r="J88" s="186">
        <f>J906</f>
        <v>0</v>
      </c>
      <c r="K88" s="128"/>
      <c r="L88" s="187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3"/>
      <c r="C89" s="128"/>
      <c r="D89" s="184" t="s">
        <v>145</v>
      </c>
      <c r="E89" s="185"/>
      <c r="F89" s="185"/>
      <c r="G89" s="185"/>
      <c r="H89" s="185"/>
      <c r="I89" s="185"/>
      <c r="J89" s="186">
        <f>J937</f>
        <v>0</v>
      </c>
      <c r="K89" s="128"/>
      <c r="L89" s="187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2" customFormat="1" ht="21.84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62"/>
      <c r="C91" s="63"/>
      <c r="D91" s="63"/>
      <c r="E91" s="63"/>
      <c r="F91" s="63"/>
      <c r="G91" s="63"/>
      <c r="H91" s="63"/>
      <c r="I91" s="63"/>
      <c r="J91" s="63"/>
      <c r="K91" s="6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5" s="2" customFormat="1" ht="6.96" customHeight="1">
      <c r="A95" s="41"/>
      <c r="B95" s="64"/>
      <c r="C95" s="65"/>
      <c r="D95" s="65"/>
      <c r="E95" s="65"/>
      <c r="F95" s="65"/>
      <c r="G95" s="65"/>
      <c r="H95" s="65"/>
      <c r="I95" s="65"/>
      <c r="J95" s="65"/>
      <c r="K95" s="65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4.96" customHeight="1">
      <c r="A96" s="41"/>
      <c r="B96" s="42"/>
      <c r="C96" s="26" t="s">
        <v>146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6.96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2" customHeight="1">
      <c r="A98" s="41"/>
      <c r="B98" s="42"/>
      <c r="C98" s="35" t="s">
        <v>16</v>
      </c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26.25" customHeight="1">
      <c r="A99" s="41"/>
      <c r="B99" s="42"/>
      <c r="C99" s="43"/>
      <c r="D99" s="43"/>
      <c r="E99" s="172" t="str">
        <f>E7</f>
        <v>Údržba, opravy a odstraňování závad u SPS v obvodu OŘ OVA 2024–Střítež u Českého Těšína ON–optimalizace budovy zastávky</v>
      </c>
      <c r="F99" s="35"/>
      <c r="G99" s="35"/>
      <c r="H99" s="35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1" customFormat="1" ht="12" customHeight="1">
      <c r="B100" s="24"/>
      <c r="C100" s="35" t="s">
        <v>112</v>
      </c>
      <c r="D100" s="25"/>
      <c r="E100" s="25"/>
      <c r="F100" s="25"/>
      <c r="G100" s="25"/>
      <c r="H100" s="25"/>
      <c r="I100" s="25"/>
      <c r="J100" s="25"/>
      <c r="K100" s="25"/>
      <c r="L100" s="23"/>
    </row>
    <row r="101" s="2" customFormat="1" ht="16.5" customHeight="1">
      <c r="A101" s="41"/>
      <c r="B101" s="42"/>
      <c r="C101" s="43"/>
      <c r="D101" s="43"/>
      <c r="E101" s="172" t="s">
        <v>113</v>
      </c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5" t="s">
        <v>114</v>
      </c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6.5" customHeight="1">
      <c r="A103" s="41"/>
      <c r="B103" s="42"/>
      <c r="C103" s="43"/>
      <c r="D103" s="43"/>
      <c r="E103" s="72" t="str">
        <f>E11</f>
        <v>SO 01 - Budova zastávky</v>
      </c>
      <c r="F103" s="43"/>
      <c r="G103" s="43"/>
      <c r="H103" s="43"/>
      <c r="I103" s="43"/>
      <c r="J103" s="43"/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2" customHeight="1">
      <c r="A105" s="41"/>
      <c r="B105" s="42"/>
      <c r="C105" s="35" t="s">
        <v>21</v>
      </c>
      <c r="D105" s="43"/>
      <c r="E105" s="43"/>
      <c r="F105" s="30" t="str">
        <f>F14</f>
        <v xml:space="preserve"> </v>
      </c>
      <c r="G105" s="43"/>
      <c r="H105" s="43"/>
      <c r="I105" s="35" t="s">
        <v>23</v>
      </c>
      <c r="J105" s="75" t="str">
        <f>IF(J14="","",J14)</f>
        <v>20. 6. 2024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25.65" customHeight="1">
      <c r="A107" s="41"/>
      <c r="B107" s="42"/>
      <c r="C107" s="35" t="s">
        <v>25</v>
      </c>
      <c r="D107" s="43"/>
      <c r="E107" s="43"/>
      <c r="F107" s="30" t="str">
        <f>E17</f>
        <v>Správa železnic, státní organizace</v>
      </c>
      <c r="G107" s="43"/>
      <c r="H107" s="43"/>
      <c r="I107" s="35" t="s">
        <v>31</v>
      </c>
      <c r="J107" s="39" t="str">
        <f>E23</f>
        <v>STAV MORAVIA spol. s r.o.</v>
      </c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25.65" customHeight="1">
      <c r="A108" s="41"/>
      <c r="B108" s="42"/>
      <c r="C108" s="35" t="s">
        <v>29</v>
      </c>
      <c r="D108" s="43"/>
      <c r="E108" s="43"/>
      <c r="F108" s="30" t="str">
        <f>IF(E20="","",E20)</f>
        <v>Vyplň údaj</v>
      </c>
      <c r="G108" s="43"/>
      <c r="H108" s="43"/>
      <c r="I108" s="35" t="s">
        <v>34</v>
      </c>
      <c r="J108" s="39" t="str">
        <f>E26</f>
        <v>STAV MORAVIA spol. s r.o.</v>
      </c>
      <c r="K108" s="43"/>
      <c r="L108" s="147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0.32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147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11" customFormat="1" ht="29.28" customHeight="1">
      <c r="A110" s="188"/>
      <c r="B110" s="189"/>
      <c r="C110" s="190" t="s">
        <v>147</v>
      </c>
      <c r="D110" s="191" t="s">
        <v>56</v>
      </c>
      <c r="E110" s="191" t="s">
        <v>52</v>
      </c>
      <c r="F110" s="191" t="s">
        <v>53</v>
      </c>
      <c r="G110" s="191" t="s">
        <v>148</v>
      </c>
      <c r="H110" s="191" t="s">
        <v>149</v>
      </c>
      <c r="I110" s="191" t="s">
        <v>150</v>
      </c>
      <c r="J110" s="191" t="s">
        <v>118</v>
      </c>
      <c r="K110" s="192" t="s">
        <v>151</v>
      </c>
      <c r="L110" s="193"/>
      <c r="M110" s="95" t="s">
        <v>19</v>
      </c>
      <c r="N110" s="96" t="s">
        <v>41</v>
      </c>
      <c r="O110" s="96" t="s">
        <v>152</v>
      </c>
      <c r="P110" s="96" t="s">
        <v>153</v>
      </c>
      <c r="Q110" s="96" t="s">
        <v>154</v>
      </c>
      <c r="R110" s="96" t="s">
        <v>155</v>
      </c>
      <c r="S110" s="96" t="s">
        <v>156</v>
      </c>
      <c r="T110" s="97" t="s">
        <v>157</v>
      </c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</row>
    <row r="111" s="2" customFormat="1" ht="22.8" customHeight="1">
      <c r="A111" s="41"/>
      <c r="B111" s="42"/>
      <c r="C111" s="102" t="s">
        <v>158</v>
      </c>
      <c r="D111" s="43"/>
      <c r="E111" s="43"/>
      <c r="F111" s="43"/>
      <c r="G111" s="43"/>
      <c r="H111" s="43"/>
      <c r="I111" s="43"/>
      <c r="J111" s="194">
        <f>BK111</f>
        <v>0</v>
      </c>
      <c r="K111" s="43"/>
      <c r="L111" s="47"/>
      <c r="M111" s="98"/>
      <c r="N111" s="195"/>
      <c r="O111" s="99"/>
      <c r="P111" s="196">
        <f>P112+P521</f>
        <v>0</v>
      </c>
      <c r="Q111" s="99"/>
      <c r="R111" s="196">
        <f>R112+R521</f>
        <v>88.493015939999992</v>
      </c>
      <c r="S111" s="99"/>
      <c r="T111" s="197">
        <f>T112+T521</f>
        <v>97.415698999999989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70</v>
      </c>
      <c r="AU111" s="20" t="s">
        <v>119</v>
      </c>
      <c r="BK111" s="198">
        <f>BK112+BK521</f>
        <v>0</v>
      </c>
    </row>
    <row r="112" s="12" customFormat="1" ht="25.92" customHeight="1">
      <c r="A112" s="12"/>
      <c r="B112" s="199"/>
      <c r="C112" s="200"/>
      <c r="D112" s="201" t="s">
        <v>70</v>
      </c>
      <c r="E112" s="202" t="s">
        <v>159</v>
      </c>
      <c r="F112" s="202" t="s">
        <v>160</v>
      </c>
      <c r="G112" s="200"/>
      <c r="H112" s="200"/>
      <c r="I112" s="203"/>
      <c r="J112" s="204">
        <f>BK112</f>
        <v>0</v>
      </c>
      <c r="K112" s="200"/>
      <c r="L112" s="205"/>
      <c r="M112" s="206"/>
      <c r="N112" s="207"/>
      <c r="O112" s="207"/>
      <c r="P112" s="208">
        <f>P113+P164+P176+P206+P223+P253+P355+P502+P517</f>
        <v>0</v>
      </c>
      <c r="Q112" s="207"/>
      <c r="R112" s="208">
        <f>R113+R164+R176+R206+R223+R253+R355+R502+R517</f>
        <v>78.655531879999998</v>
      </c>
      <c r="S112" s="207"/>
      <c r="T112" s="209">
        <f>T113+T164+T176+T206+T223+T253+T355+T502+T517</f>
        <v>95.206301999999994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78</v>
      </c>
      <c r="AT112" s="211" t="s">
        <v>70</v>
      </c>
      <c r="AU112" s="211" t="s">
        <v>71</v>
      </c>
      <c r="AY112" s="210" t="s">
        <v>161</v>
      </c>
      <c r="BK112" s="212">
        <f>BK113+BK164+BK176+BK206+BK223+BK253+BK355+BK502+BK517</f>
        <v>0</v>
      </c>
    </row>
    <row r="113" s="12" customFormat="1" ht="22.8" customHeight="1">
      <c r="A113" s="12"/>
      <c r="B113" s="199"/>
      <c r="C113" s="200"/>
      <c r="D113" s="201" t="s">
        <v>70</v>
      </c>
      <c r="E113" s="213" t="s">
        <v>78</v>
      </c>
      <c r="F113" s="213" t="s">
        <v>162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SUM(P114:P163)</f>
        <v>0</v>
      </c>
      <c r="Q113" s="207"/>
      <c r="R113" s="208">
        <f>SUM(R114:R163)</f>
        <v>0.000213</v>
      </c>
      <c r="S113" s="207"/>
      <c r="T113" s="209">
        <f>SUM(T114:T163)</f>
        <v>21.899999999999999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78</v>
      </c>
      <c r="AT113" s="211" t="s">
        <v>70</v>
      </c>
      <c r="AU113" s="211" t="s">
        <v>78</v>
      </c>
      <c r="AY113" s="210" t="s">
        <v>161</v>
      </c>
      <c r="BK113" s="212">
        <f>SUM(BK114:BK163)</f>
        <v>0</v>
      </c>
    </row>
    <row r="114" s="2" customFormat="1" ht="21.75" customHeight="1">
      <c r="A114" s="41"/>
      <c r="B114" s="42"/>
      <c r="C114" s="215" t="s">
        <v>78</v>
      </c>
      <c r="D114" s="215" t="s">
        <v>163</v>
      </c>
      <c r="E114" s="216" t="s">
        <v>164</v>
      </c>
      <c r="F114" s="217" t="s">
        <v>165</v>
      </c>
      <c r="G114" s="218" t="s">
        <v>166</v>
      </c>
      <c r="H114" s="219">
        <v>2</v>
      </c>
      <c r="I114" s="220"/>
      <c r="J114" s="221">
        <f>ROUND(I114*H114,2)</f>
        <v>0</v>
      </c>
      <c r="K114" s="217" t="s">
        <v>167</v>
      </c>
      <c r="L114" s="47"/>
      <c r="M114" s="222" t="s">
        <v>19</v>
      </c>
      <c r="N114" s="223" t="s">
        <v>42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168</v>
      </c>
      <c r="AT114" s="226" t="s">
        <v>163</v>
      </c>
      <c r="AU114" s="226" t="s">
        <v>80</v>
      </c>
      <c r="AY114" s="20" t="s">
        <v>161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78</v>
      </c>
      <c r="BK114" s="227">
        <f>ROUND(I114*H114,2)</f>
        <v>0</v>
      </c>
      <c r="BL114" s="20" t="s">
        <v>168</v>
      </c>
      <c r="BM114" s="226" t="s">
        <v>80</v>
      </c>
    </row>
    <row r="115" s="2" customFormat="1">
      <c r="A115" s="41"/>
      <c r="B115" s="42"/>
      <c r="C115" s="43"/>
      <c r="D115" s="228" t="s">
        <v>169</v>
      </c>
      <c r="E115" s="43"/>
      <c r="F115" s="229" t="s">
        <v>170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169</v>
      </c>
      <c r="AU115" s="20" t="s">
        <v>80</v>
      </c>
    </row>
    <row r="116" s="2" customFormat="1">
      <c r="A116" s="41"/>
      <c r="B116" s="42"/>
      <c r="C116" s="43"/>
      <c r="D116" s="233" t="s">
        <v>171</v>
      </c>
      <c r="E116" s="43"/>
      <c r="F116" s="234" t="s">
        <v>172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171</v>
      </c>
      <c r="AU116" s="20" t="s">
        <v>80</v>
      </c>
    </row>
    <row r="117" s="2" customFormat="1" ht="16.5" customHeight="1">
      <c r="A117" s="41"/>
      <c r="B117" s="42"/>
      <c r="C117" s="215" t="s">
        <v>80</v>
      </c>
      <c r="D117" s="215" t="s">
        <v>163</v>
      </c>
      <c r="E117" s="216" t="s">
        <v>173</v>
      </c>
      <c r="F117" s="217" t="s">
        <v>174</v>
      </c>
      <c r="G117" s="218" t="s">
        <v>175</v>
      </c>
      <c r="H117" s="219">
        <v>52</v>
      </c>
      <c r="I117" s="220"/>
      <c r="J117" s="221">
        <f>ROUND(I117*H117,2)</f>
        <v>0</v>
      </c>
      <c r="K117" s="217" t="s">
        <v>167</v>
      </c>
      <c r="L117" s="47"/>
      <c r="M117" s="222" t="s">
        <v>19</v>
      </c>
      <c r="N117" s="223" t="s">
        <v>42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0.29999999999999999</v>
      </c>
      <c r="T117" s="225">
        <f>S117*H117</f>
        <v>15.6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168</v>
      </c>
      <c r="AT117" s="226" t="s">
        <v>163</v>
      </c>
      <c r="AU117" s="226" t="s">
        <v>80</v>
      </c>
      <c r="AY117" s="20" t="s">
        <v>161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78</v>
      </c>
      <c r="BK117" s="227">
        <f>ROUND(I117*H117,2)</f>
        <v>0</v>
      </c>
      <c r="BL117" s="20" t="s">
        <v>168</v>
      </c>
      <c r="BM117" s="226" t="s">
        <v>168</v>
      </c>
    </row>
    <row r="118" s="2" customFormat="1">
      <c r="A118" s="41"/>
      <c r="B118" s="42"/>
      <c r="C118" s="43"/>
      <c r="D118" s="228" t="s">
        <v>169</v>
      </c>
      <c r="E118" s="43"/>
      <c r="F118" s="229" t="s">
        <v>176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169</v>
      </c>
      <c r="AU118" s="20" t="s">
        <v>80</v>
      </c>
    </row>
    <row r="119" s="2" customFormat="1">
      <c r="A119" s="41"/>
      <c r="B119" s="42"/>
      <c r="C119" s="43"/>
      <c r="D119" s="233" t="s">
        <v>171</v>
      </c>
      <c r="E119" s="43"/>
      <c r="F119" s="234" t="s">
        <v>177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171</v>
      </c>
      <c r="AU119" s="20" t="s">
        <v>80</v>
      </c>
    </row>
    <row r="120" s="2" customFormat="1" ht="16.5" customHeight="1">
      <c r="A120" s="41"/>
      <c r="B120" s="42"/>
      <c r="C120" s="215" t="s">
        <v>178</v>
      </c>
      <c r="D120" s="215" t="s">
        <v>163</v>
      </c>
      <c r="E120" s="216" t="s">
        <v>179</v>
      </c>
      <c r="F120" s="217" t="s">
        <v>180</v>
      </c>
      <c r="G120" s="218" t="s">
        <v>175</v>
      </c>
      <c r="H120" s="219">
        <v>10</v>
      </c>
      <c r="I120" s="220"/>
      <c r="J120" s="221">
        <f>ROUND(I120*H120,2)</f>
        <v>0</v>
      </c>
      <c r="K120" s="217" t="s">
        <v>167</v>
      </c>
      <c r="L120" s="47"/>
      <c r="M120" s="222" t="s">
        <v>19</v>
      </c>
      <c r="N120" s="223" t="s">
        <v>42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0.63</v>
      </c>
      <c r="T120" s="225">
        <f>S120*H120</f>
        <v>6.2999999999999998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168</v>
      </c>
      <c r="AT120" s="226" t="s">
        <v>163</v>
      </c>
      <c r="AU120" s="226" t="s">
        <v>80</v>
      </c>
      <c r="AY120" s="20" t="s">
        <v>161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78</v>
      </c>
      <c r="BK120" s="227">
        <f>ROUND(I120*H120,2)</f>
        <v>0</v>
      </c>
      <c r="BL120" s="20" t="s">
        <v>168</v>
      </c>
      <c r="BM120" s="226" t="s">
        <v>181</v>
      </c>
    </row>
    <row r="121" s="2" customFormat="1">
      <c r="A121" s="41"/>
      <c r="B121" s="42"/>
      <c r="C121" s="43"/>
      <c r="D121" s="228" t="s">
        <v>169</v>
      </c>
      <c r="E121" s="43"/>
      <c r="F121" s="229" t="s">
        <v>182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169</v>
      </c>
      <c r="AU121" s="20" t="s">
        <v>80</v>
      </c>
    </row>
    <row r="122" s="2" customFormat="1">
      <c r="A122" s="41"/>
      <c r="B122" s="42"/>
      <c r="C122" s="43"/>
      <c r="D122" s="233" t="s">
        <v>171</v>
      </c>
      <c r="E122" s="43"/>
      <c r="F122" s="234" t="s">
        <v>183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171</v>
      </c>
      <c r="AU122" s="20" t="s">
        <v>80</v>
      </c>
    </row>
    <row r="123" s="2" customFormat="1" ht="16.5" customHeight="1">
      <c r="A123" s="41"/>
      <c r="B123" s="42"/>
      <c r="C123" s="215" t="s">
        <v>168</v>
      </c>
      <c r="D123" s="215" t="s">
        <v>163</v>
      </c>
      <c r="E123" s="216" t="s">
        <v>184</v>
      </c>
      <c r="F123" s="217" t="s">
        <v>185</v>
      </c>
      <c r="G123" s="218" t="s">
        <v>175</v>
      </c>
      <c r="H123" s="219">
        <v>24</v>
      </c>
      <c r="I123" s="220"/>
      <c r="J123" s="221">
        <f>ROUND(I123*H123,2)</f>
        <v>0</v>
      </c>
      <c r="K123" s="217" t="s">
        <v>167</v>
      </c>
      <c r="L123" s="47"/>
      <c r="M123" s="222" t="s">
        <v>19</v>
      </c>
      <c r="N123" s="223" t="s">
        <v>42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168</v>
      </c>
      <c r="AT123" s="226" t="s">
        <v>163</v>
      </c>
      <c r="AU123" s="226" t="s">
        <v>80</v>
      </c>
      <c r="AY123" s="20" t="s">
        <v>161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78</v>
      </c>
      <c r="BK123" s="227">
        <f>ROUND(I123*H123,2)</f>
        <v>0</v>
      </c>
      <c r="BL123" s="20" t="s">
        <v>168</v>
      </c>
      <c r="BM123" s="226" t="s">
        <v>186</v>
      </c>
    </row>
    <row r="124" s="2" customFormat="1">
      <c r="A124" s="41"/>
      <c r="B124" s="42"/>
      <c r="C124" s="43"/>
      <c r="D124" s="228" t="s">
        <v>169</v>
      </c>
      <c r="E124" s="43"/>
      <c r="F124" s="229" t="s">
        <v>187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169</v>
      </c>
      <c r="AU124" s="20" t="s">
        <v>80</v>
      </c>
    </row>
    <row r="125" s="2" customFormat="1">
      <c r="A125" s="41"/>
      <c r="B125" s="42"/>
      <c r="C125" s="43"/>
      <c r="D125" s="233" t="s">
        <v>171</v>
      </c>
      <c r="E125" s="43"/>
      <c r="F125" s="234" t="s">
        <v>188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171</v>
      </c>
      <c r="AU125" s="20" t="s">
        <v>80</v>
      </c>
    </row>
    <row r="126" s="2" customFormat="1" ht="21.75" customHeight="1">
      <c r="A126" s="41"/>
      <c r="B126" s="42"/>
      <c r="C126" s="215" t="s">
        <v>189</v>
      </c>
      <c r="D126" s="215" t="s">
        <v>163</v>
      </c>
      <c r="E126" s="216" t="s">
        <v>190</v>
      </c>
      <c r="F126" s="217" t="s">
        <v>191</v>
      </c>
      <c r="G126" s="218" t="s">
        <v>192</v>
      </c>
      <c r="H126" s="219">
        <v>4.1040000000000001</v>
      </c>
      <c r="I126" s="220"/>
      <c r="J126" s="221">
        <f>ROUND(I126*H126,2)</f>
        <v>0</v>
      </c>
      <c r="K126" s="217" t="s">
        <v>167</v>
      </c>
      <c r="L126" s="47"/>
      <c r="M126" s="222" t="s">
        <v>19</v>
      </c>
      <c r="N126" s="223" t="s">
        <v>42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168</v>
      </c>
      <c r="AT126" s="226" t="s">
        <v>163</v>
      </c>
      <c r="AU126" s="226" t="s">
        <v>80</v>
      </c>
      <c r="AY126" s="20" t="s">
        <v>161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78</v>
      </c>
      <c r="BK126" s="227">
        <f>ROUND(I126*H126,2)</f>
        <v>0</v>
      </c>
      <c r="BL126" s="20" t="s">
        <v>168</v>
      </c>
      <c r="BM126" s="226" t="s">
        <v>193</v>
      </c>
    </row>
    <row r="127" s="2" customFormat="1">
      <c r="A127" s="41"/>
      <c r="B127" s="42"/>
      <c r="C127" s="43"/>
      <c r="D127" s="228" t="s">
        <v>169</v>
      </c>
      <c r="E127" s="43"/>
      <c r="F127" s="229" t="s">
        <v>194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169</v>
      </c>
      <c r="AU127" s="20" t="s">
        <v>80</v>
      </c>
    </row>
    <row r="128" s="2" customFormat="1">
      <c r="A128" s="41"/>
      <c r="B128" s="42"/>
      <c r="C128" s="43"/>
      <c r="D128" s="233" t="s">
        <v>171</v>
      </c>
      <c r="E128" s="43"/>
      <c r="F128" s="234" t="s">
        <v>195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171</v>
      </c>
      <c r="AU128" s="20" t="s">
        <v>80</v>
      </c>
    </row>
    <row r="129" s="13" customFormat="1">
      <c r="A129" s="13"/>
      <c r="B129" s="235"/>
      <c r="C129" s="236"/>
      <c r="D129" s="228" t="s">
        <v>196</v>
      </c>
      <c r="E129" s="237" t="s">
        <v>19</v>
      </c>
      <c r="F129" s="238" t="s">
        <v>197</v>
      </c>
      <c r="G129" s="236"/>
      <c r="H129" s="239">
        <v>4.1040000000000001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196</v>
      </c>
      <c r="AU129" s="245" t="s">
        <v>80</v>
      </c>
      <c r="AV129" s="13" t="s">
        <v>80</v>
      </c>
      <c r="AW129" s="13" t="s">
        <v>33</v>
      </c>
      <c r="AX129" s="13" t="s">
        <v>71</v>
      </c>
      <c r="AY129" s="245" t="s">
        <v>161</v>
      </c>
    </row>
    <row r="130" s="14" customFormat="1">
      <c r="A130" s="14"/>
      <c r="B130" s="246"/>
      <c r="C130" s="247"/>
      <c r="D130" s="228" t="s">
        <v>196</v>
      </c>
      <c r="E130" s="248" t="s">
        <v>19</v>
      </c>
      <c r="F130" s="249" t="s">
        <v>198</v>
      </c>
      <c r="G130" s="247"/>
      <c r="H130" s="250">
        <v>4.1040000000000001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196</v>
      </c>
      <c r="AU130" s="256" t="s">
        <v>80</v>
      </c>
      <c r="AV130" s="14" t="s">
        <v>168</v>
      </c>
      <c r="AW130" s="14" t="s">
        <v>33</v>
      </c>
      <c r="AX130" s="14" t="s">
        <v>78</v>
      </c>
      <c r="AY130" s="256" t="s">
        <v>161</v>
      </c>
    </row>
    <row r="131" s="2" customFormat="1" ht="21.75" customHeight="1">
      <c r="A131" s="41"/>
      <c r="B131" s="42"/>
      <c r="C131" s="215" t="s">
        <v>181</v>
      </c>
      <c r="D131" s="215" t="s">
        <v>163</v>
      </c>
      <c r="E131" s="216" t="s">
        <v>199</v>
      </c>
      <c r="F131" s="217" t="s">
        <v>200</v>
      </c>
      <c r="G131" s="218" t="s">
        <v>192</v>
      </c>
      <c r="H131" s="219">
        <v>30.399999999999999</v>
      </c>
      <c r="I131" s="220"/>
      <c r="J131" s="221">
        <f>ROUND(I131*H131,2)</f>
        <v>0</v>
      </c>
      <c r="K131" s="217" t="s">
        <v>167</v>
      </c>
      <c r="L131" s="47"/>
      <c r="M131" s="222" t="s">
        <v>19</v>
      </c>
      <c r="N131" s="223" t="s">
        <v>42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168</v>
      </c>
      <c r="AT131" s="226" t="s">
        <v>163</v>
      </c>
      <c r="AU131" s="226" t="s">
        <v>80</v>
      </c>
      <c r="AY131" s="20" t="s">
        <v>161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78</v>
      </c>
      <c r="BK131" s="227">
        <f>ROUND(I131*H131,2)</f>
        <v>0</v>
      </c>
      <c r="BL131" s="20" t="s">
        <v>168</v>
      </c>
      <c r="BM131" s="226" t="s">
        <v>8</v>
      </c>
    </row>
    <row r="132" s="2" customFormat="1">
      <c r="A132" s="41"/>
      <c r="B132" s="42"/>
      <c r="C132" s="43"/>
      <c r="D132" s="228" t="s">
        <v>169</v>
      </c>
      <c r="E132" s="43"/>
      <c r="F132" s="229" t="s">
        <v>201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169</v>
      </c>
      <c r="AU132" s="20" t="s">
        <v>80</v>
      </c>
    </row>
    <row r="133" s="2" customFormat="1">
      <c r="A133" s="41"/>
      <c r="B133" s="42"/>
      <c r="C133" s="43"/>
      <c r="D133" s="233" t="s">
        <v>171</v>
      </c>
      <c r="E133" s="43"/>
      <c r="F133" s="234" t="s">
        <v>202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171</v>
      </c>
      <c r="AU133" s="20" t="s">
        <v>80</v>
      </c>
    </row>
    <row r="134" s="13" customFormat="1">
      <c r="A134" s="13"/>
      <c r="B134" s="235"/>
      <c r="C134" s="236"/>
      <c r="D134" s="228" t="s">
        <v>196</v>
      </c>
      <c r="E134" s="237" t="s">
        <v>19</v>
      </c>
      <c r="F134" s="238" t="s">
        <v>203</v>
      </c>
      <c r="G134" s="236"/>
      <c r="H134" s="239">
        <v>30.399999999999999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196</v>
      </c>
      <c r="AU134" s="245" t="s">
        <v>80</v>
      </c>
      <c r="AV134" s="13" t="s">
        <v>80</v>
      </c>
      <c r="AW134" s="13" t="s">
        <v>33</v>
      </c>
      <c r="AX134" s="13" t="s">
        <v>71</v>
      </c>
      <c r="AY134" s="245" t="s">
        <v>161</v>
      </c>
    </row>
    <row r="135" s="14" customFormat="1">
      <c r="A135" s="14"/>
      <c r="B135" s="246"/>
      <c r="C135" s="247"/>
      <c r="D135" s="228" t="s">
        <v>196</v>
      </c>
      <c r="E135" s="248" t="s">
        <v>19</v>
      </c>
      <c r="F135" s="249" t="s">
        <v>198</v>
      </c>
      <c r="G135" s="247"/>
      <c r="H135" s="250">
        <v>30.399999999999999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196</v>
      </c>
      <c r="AU135" s="256" t="s">
        <v>80</v>
      </c>
      <c r="AV135" s="14" t="s">
        <v>168</v>
      </c>
      <c r="AW135" s="14" t="s">
        <v>33</v>
      </c>
      <c r="AX135" s="14" t="s">
        <v>78</v>
      </c>
      <c r="AY135" s="256" t="s">
        <v>161</v>
      </c>
    </row>
    <row r="136" s="2" customFormat="1" ht="21.75" customHeight="1">
      <c r="A136" s="41"/>
      <c r="B136" s="42"/>
      <c r="C136" s="215" t="s">
        <v>204</v>
      </c>
      <c r="D136" s="215" t="s">
        <v>163</v>
      </c>
      <c r="E136" s="216" t="s">
        <v>205</v>
      </c>
      <c r="F136" s="217" t="s">
        <v>206</v>
      </c>
      <c r="G136" s="218" t="s">
        <v>192</v>
      </c>
      <c r="H136" s="219">
        <v>4.1040000000000001</v>
      </c>
      <c r="I136" s="220"/>
      <c r="J136" s="221">
        <f>ROUND(I136*H136,2)</f>
        <v>0</v>
      </c>
      <c r="K136" s="217" t="s">
        <v>167</v>
      </c>
      <c r="L136" s="47"/>
      <c r="M136" s="222" t="s">
        <v>19</v>
      </c>
      <c r="N136" s="223" t="s">
        <v>42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168</v>
      </c>
      <c r="AT136" s="226" t="s">
        <v>163</v>
      </c>
      <c r="AU136" s="226" t="s">
        <v>80</v>
      </c>
      <c r="AY136" s="20" t="s">
        <v>161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78</v>
      </c>
      <c r="BK136" s="227">
        <f>ROUND(I136*H136,2)</f>
        <v>0</v>
      </c>
      <c r="BL136" s="20" t="s">
        <v>168</v>
      </c>
      <c r="BM136" s="226" t="s">
        <v>207</v>
      </c>
    </row>
    <row r="137" s="2" customFormat="1">
      <c r="A137" s="41"/>
      <c r="B137" s="42"/>
      <c r="C137" s="43"/>
      <c r="D137" s="228" t="s">
        <v>169</v>
      </c>
      <c r="E137" s="43"/>
      <c r="F137" s="229" t="s">
        <v>208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169</v>
      </c>
      <c r="AU137" s="20" t="s">
        <v>80</v>
      </c>
    </row>
    <row r="138" s="2" customFormat="1">
      <c r="A138" s="41"/>
      <c r="B138" s="42"/>
      <c r="C138" s="43"/>
      <c r="D138" s="233" t="s">
        <v>171</v>
      </c>
      <c r="E138" s="43"/>
      <c r="F138" s="234" t="s">
        <v>209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171</v>
      </c>
      <c r="AU138" s="20" t="s">
        <v>80</v>
      </c>
    </row>
    <row r="139" s="2" customFormat="1" ht="24.15" customHeight="1">
      <c r="A139" s="41"/>
      <c r="B139" s="42"/>
      <c r="C139" s="215" t="s">
        <v>186</v>
      </c>
      <c r="D139" s="215" t="s">
        <v>163</v>
      </c>
      <c r="E139" s="216" t="s">
        <v>210</v>
      </c>
      <c r="F139" s="217" t="s">
        <v>211</v>
      </c>
      <c r="G139" s="218" t="s">
        <v>192</v>
      </c>
      <c r="H139" s="219">
        <v>12.311999999999999</v>
      </c>
      <c r="I139" s="220"/>
      <c r="J139" s="221">
        <f>ROUND(I139*H139,2)</f>
        <v>0</v>
      </c>
      <c r="K139" s="217" t="s">
        <v>167</v>
      </c>
      <c r="L139" s="47"/>
      <c r="M139" s="222" t="s">
        <v>19</v>
      </c>
      <c r="N139" s="223" t="s">
        <v>42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168</v>
      </c>
      <c r="AT139" s="226" t="s">
        <v>163</v>
      </c>
      <c r="AU139" s="226" t="s">
        <v>80</v>
      </c>
      <c r="AY139" s="20" t="s">
        <v>161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78</v>
      </c>
      <c r="BK139" s="227">
        <f>ROUND(I139*H139,2)</f>
        <v>0</v>
      </c>
      <c r="BL139" s="20" t="s">
        <v>168</v>
      </c>
      <c r="BM139" s="226" t="s">
        <v>212</v>
      </c>
    </row>
    <row r="140" s="2" customFormat="1">
      <c r="A140" s="41"/>
      <c r="B140" s="42"/>
      <c r="C140" s="43"/>
      <c r="D140" s="228" t="s">
        <v>169</v>
      </c>
      <c r="E140" s="43"/>
      <c r="F140" s="229" t="s">
        <v>213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169</v>
      </c>
      <c r="AU140" s="20" t="s">
        <v>80</v>
      </c>
    </row>
    <row r="141" s="2" customFormat="1">
      <c r="A141" s="41"/>
      <c r="B141" s="42"/>
      <c r="C141" s="43"/>
      <c r="D141" s="233" t="s">
        <v>171</v>
      </c>
      <c r="E141" s="43"/>
      <c r="F141" s="234" t="s">
        <v>214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171</v>
      </c>
      <c r="AU141" s="20" t="s">
        <v>80</v>
      </c>
    </row>
    <row r="142" s="13" customFormat="1">
      <c r="A142" s="13"/>
      <c r="B142" s="235"/>
      <c r="C142" s="236"/>
      <c r="D142" s="228" t="s">
        <v>196</v>
      </c>
      <c r="E142" s="237" t="s">
        <v>19</v>
      </c>
      <c r="F142" s="238" t="s">
        <v>215</v>
      </c>
      <c r="G142" s="236"/>
      <c r="H142" s="239">
        <v>12.311999999999999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196</v>
      </c>
      <c r="AU142" s="245" t="s">
        <v>80</v>
      </c>
      <c r="AV142" s="13" t="s">
        <v>80</v>
      </c>
      <c r="AW142" s="13" t="s">
        <v>33</v>
      </c>
      <c r="AX142" s="13" t="s">
        <v>71</v>
      </c>
      <c r="AY142" s="245" t="s">
        <v>161</v>
      </c>
    </row>
    <row r="143" s="14" customFormat="1">
      <c r="A143" s="14"/>
      <c r="B143" s="246"/>
      <c r="C143" s="247"/>
      <c r="D143" s="228" t="s">
        <v>196</v>
      </c>
      <c r="E143" s="248" t="s">
        <v>19</v>
      </c>
      <c r="F143" s="249" t="s">
        <v>198</v>
      </c>
      <c r="G143" s="247"/>
      <c r="H143" s="250">
        <v>12.311999999999999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196</v>
      </c>
      <c r="AU143" s="256" t="s">
        <v>80</v>
      </c>
      <c r="AV143" s="14" t="s">
        <v>168</v>
      </c>
      <c r="AW143" s="14" t="s">
        <v>33</v>
      </c>
      <c r="AX143" s="14" t="s">
        <v>78</v>
      </c>
      <c r="AY143" s="256" t="s">
        <v>161</v>
      </c>
    </row>
    <row r="144" s="2" customFormat="1" ht="16.5" customHeight="1">
      <c r="A144" s="41"/>
      <c r="B144" s="42"/>
      <c r="C144" s="215" t="s">
        <v>216</v>
      </c>
      <c r="D144" s="215" t="s">
        <v>163</v>
      </c>
      <c r="E144" s="216" t="s">
        <v>217</v>
      </c>
      <c r="F144" s="217" t="s">
        <v>218</v>
      </c>
      <c r="G144" s="218" t="s">
        <v>192</v>
      </c>
      <c r="H144" s="219">
        <v>4.1040000000000001</v>
      </c>
      <c r="I144" s="220"/>
      <c r="J144" s="221">
        <f>ROUND(I144*H144,2)</f>
        <v>0</v>
      </c>
      <c r="K144" s="217" t="s">
        <v>167</v>
      </c>
      <c r="L144" s="47"/>
      <c r="M144" s="222" t="s">
        <v>19</v>
      </c>
      <c r="N144" s="223" t="s">
        <v>42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168</v>
      </c>
      <c r="AT144" s="226" t="s">
        <v>163</v>
      </c>
      <c r="AU144" s="226" t="s">
        <v>80</v>
      </c>
      <c r="AY144" s="20" t="s">
        <v>161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78</v>
      </c>
      <c r="BK144" s="227">
        <f>ROUND(I144*H144,2)</f>
        <v>0</v>
      </c>
      <c r="BL144" s="20" t="s">
        <v>168</v>
      </c>
      <c r="BM144" s="226" t="s">
        <v>219</v>
      </c>
    </row>
    <row r="145" s="2" customFormat="1">
      <c r="A145" s="41"/>
      <c r="B145" s="42"/>
      <c r="C145" s="43"/>
      <c r="D145" s="228" t="s">
        <v>169</v>
      </c>
      <c r="E145" s="43"/>
      <c r="F145" s="229" t="s">
        <v>220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169</v>
      </c>
      <c r="AU145" s="20" t="s">
        <v>80</v>
      </c>
    </row>
    <row r="146" s="2" customFormat="1">
      <c r="A146" s="41"/>
      <c r="B146" s="42"/>
      <c r="C146" s="43"/>
      <c r="D146" s="233" t="s">
        <v>171</v>
      </c>
      <c r="E146" s="43"/>
      <c r="F146" s="234" t="s">
        <v>221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171</v>
      </c>
      <c r="AU146" s="20" t="s">
        <v>80</v>
      </c>
    </row>
    <row r="147" s="2" customFormat="1" ht="16.5" customHeight="1">
      <c r="A147" s="41"/>
      <c r="B147" s="42"/>
      <c r="C147" s="215" t="s">
        <v>193</v>
      </c>
      <c r="D147" s="215" t="s">
        <v>163</v>
      </c>
      <c r="E147" s="216" t="s">
        <v>222</v>
      </c>
      <c r="F147" s="217" t="s">
        <v>223</v>
      </c>
      <c r="G147" s="218" t="s">
        <v>192</v>
      </c>
      <c r="H147" s="219">
        <v>30.399999999999999</v>
      </c>
      <c r="I147" s="220"/>
      <c r="J147" s="221">
        <f>ROUND(I147*H147,2)</f>
        <v>0</v>
      </c>
      <c r="K147" s="217" t="s">
        <v>167</v>
      </c>
      <c r="L147" s="47"/>
      <c r="M147" s="222" t="s">
        <v>19</v>
      </c>
      <c r="N147" s="223" t="s">
        <v>42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168</v>
      </c>
      <c r="AT147" s="226" t="s">
        <v>163</v>
      </c>
      <c r="AU147" s="226" t="s">
        <v>80</v>
      </c>
      <c r="AY147" s="20" t="s">
        <v>161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78</v>
      </c>
      <c r="BK147" s="227">
        <f>ROUND(I147*H147,2)</f>
        <v>0</v>
      </c>
      <c r="BL147" s="20" t="s">
        <v>168</v>
      </c>
      <c r="BM147" s="226" t="s">
        <v>224</v>
      </c>
    </row>
    <row r="148" s="2" customFormat="1">
      <c r="A148" s="41"/>
      <c r="B148" s="42"/>
      <c r="C148" s="43"/>
      <c r="D148" s="228" t="s">
        <v>169</v>
      </c>
      <c r="E148" s="43"/>
      <c r="F148" s="229" t="s">
        <v>225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169</v>
      </c>
      <c r="AU148" s="20" t="s">
        <v>80</v>
      </c>
    </row>
    <row r="149" s="2" customFormat="1">
      <c r="A149" s="41"/>
      <c r="B149" s="42"/>
      <c r="C149" s="43"/>
      <c r="D149" s="233" t="s">
        <v>171</v>
      </c>
      <c r="E149" s="43"/>
      <c r="F149" s="234" t="s">
        <v>226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171</v>
      </c>
      <c r="AU149" s="20" t="s">
        <v>80</v>
      </c>
    </row>
    <row r="150" s="13" customFormat="1">
      <c r="A150" s="13"/>
      <c r="B150" s="235"/>
      <c r="C150" s="236"/>
      <c r="D150" s="228" t="s">
        <v>196</v>
      </c>
      <c r="E150" s="237" t="s">
        <v>19</v>
      </c>
      <c r="F150" s="238" t="s">
        <v>227</v>
      </c>
      <c r="G150" s="236"/>
      <c r="H150" s="239">
        <v>30.399999999999999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196</v>
      </c>
      <c r="AU150" s="245" t="s">
        <v>80</v>
      </c>
      <c r="AV150" s="13" t="s">
        <v>80</v>
      </c>
      <c r="AW150" s="13" t="s">
        <v>33</v>
      </c>
      <c r="AX150" s="13" t="s">
        <v>71</v>
      </c>
      <c r="AY150" s="245" t="s">
        <v>161</v>
      </c>
    </row>
    <row r="151" s="14" customFormat="1">
      <c r="A151" s="14"/>
      <c r="B151" s="246"/>
      <c r="C151" s="247"/>
      <c r="D151" s="228" t="s">
        <v>196</v>
      </c>
      <c r="E151" s="248" t="s">
        <v>19</v>
      </c>
      <c r="F151" s="249" t="s">
        <v>198</v>
      </c>
      <c r="G151" s="247"/>
      <c r="H151" s="250">
        <v>30.399999999999999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196</v>
      </c>
      <c r="AU151" s="256" t="s">
        <v>80</v>
      </c>
      <c r="AV151" s="14" t="s">
        <v>168</v>
      </c>
      <c r="AW151" s="14" t="s">
        <v>33</v>
      </c>
      <c r="AX151" s="14" t="s">
        <v>78</v>
      </c>
      <c r="AY151" s="256" t="s">
        <v>161</v>
      </c>
    </row>
    <row r="152" s="2" customFormat="1" ht="16.5" customHeight="1">
      <c r="A152" s="41"/>
      <c r="B152" s="42"/>
      <c r="C152" s="215" t="s">
        <v>228</v>
      </c>
      <c r="D152" s="215" t="s">
        <v>163</v>
      </c>
      <c r="E152" s="216" t="s">
        <v>229</v>
      </c>
      <c r="F152" s="217" t="s">
        <v>230</v>
      </c>
      <c r="G152" s="218" t="s">
        <v>175</v>
      </c>
      <c r="H152" s="219">
        <v>8.5129999999999999</v>
      </c>
      <c r="I152" s="220"/>
      <c r="J152" s="221">
        <f>ROUND(I152*H152,2)</f>
        <v>0</v>
      </c>
      <c r="K152" s="217" t="s">
        <v>167</v>
      </c>
      <c r="L152" s="47"/>
      <c r="M152" s="222" t="s">
        <v>19</v>
      </c>
      <c r="N152" s="223" t="s">
        <v>42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168</v>
      </c>
      <c r="AT152" s="226" t="s">
        <v>163</v>
      </c>
      <c r="AU152" s="226" t="s">
        <v>80</v>
      </c>
      <c r="AY152" s="20" t="s">
        <v>161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78</v>
      </c>
      <c r="BK152" s="227">
        <f>ROUND(I152*H152,2)</f>
        <v>0</v>
      </c>
      <c r="BL152" s="20" t="s">
        <v>168</v>
      </c>
      <c r="BM152" s="226" t="s">
        <v>231</v>
      </c>
    </row>
    <row r="153" s="2" customFormat="1">
      <c r="A153" s="41"/>
      <c r="B153" s="42"/>
      <c r="C153" s="43"/>
      <c r="D153" s="228" t="s">
        <v>169</v>
      </c>
      <c r="E153" s="43"/>
      <c r="F153" s="229" t="s">
        <v>232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169</v>
      </c>
      <c r="AU153" s="20" t="s">
        <v>80</v>
      </c>
    </row>
    <row r="154" s="2" customFormat="1">
      <c r="A154" s="41"/>
      <c r="B154" s="42"/>
      <c r="C154" s="43"/>
      <c r="D154" s="233" t="s">
        <v>171</v>
      </c>
      <c r="E154" s="43"/>
      <c r="F154" s="234" t="s">
        <v>233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171</v>
      </c>
      <c r="AU154" s="20" t="s">
        <v>80</v>
      </c>
    </row>
    <row r="155" s="13" customFormat="1">
      <c r="A155" s="13"/>
      <c r="B155" s="235"/>
      <c r="C155" s="236"/>
      <c r="D155" s="228" t="s">
        <v>196</v>
      </c>
      <c r="E155" s="237" t="s">
        <v>19</v>
      </c>
      <c r="F155" s="238" t="s">
        <v>234</v>
      </c>
      <c r="G155" s="236"/>
      <c r="H155" s="239">
        <v>8.5129999999999999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196</v>
      </c>
      <c r="AU155" s="245" t="s">
        <v>80</v>
      </c>
      <c r="AV155" s="13" t="s">
        <v>80</v>
      </c>
      <c r="AW155" s="13" t="s">
        <v>33</v>
      </c>
      <c r="AX155" s="13" t="s">
        <v>71</v>
      </c>
      <c r="AY155" s="245" t="s">
        <v>161</v>
      </c>
    </row>
    <row r="156" s="14" customFormat="1">
      <c r="A156" s="14"/>
      <c r="B156" s="246"/>
      <c r="C156" s="247"/>
      <c r="D156" s="228" t="s">
        <v>196</v>
      </c>
      <c r="E156" s="248" t="s">
        <v>19</v>
      </c>
      <c r="F156" s="249" t="s">
        <v>198</v>
      </c>
      <c r="G156" s="247"/>
      <c r="H156" s="250">
        <v>8.5129999999999999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196</v>
      </c>
      <c r="AU156" s="256" t="s">
        <v>80</v>
      </c>
      <c r="AV156" s="14" t="s">
        <v>168</v>
      </c>
      <c r="AW156" s="14" t="s">
        <v>33</v>
      </c>
      <c r="AX156" s="14" t="s">
        <v>78</v>
      </c>
      <c r="AY156" s="256" t="s">
        <v>161</v>
      </c>
    </row>
    <row r="157" s="2" customFormat="1" ht="16.5" customHeight="1">
      <c r="A157" s="41"/>
      <c r="B157" s="42"/>
      <c r="C157" s="215" t="s">
        <v>8</v>
      </c>
      <c r="D157" s="215" t="s">
        <v>163</v>
      </c>
      <c r="E157" s="216" t="s">
        <v>235</v>
      </c>
      <c r="F157" s="217" t="s">
        <v>236</v>
      </c>
      <c r="G157" s="218" t="s">
        <v>175</v>
      </c>
      <c r="H157" s="219">
        <v>8.5129999999999999</v>
      </c>
      <c r="I157" s="220"/>
      <c r="J157" s="221">
        <f>ROUND(I157*H157,2)</f>
        <v>0</v>
      </c>
      <c r="K157" s="217" t="s">
        <v>167</v>
      </c>
      <c r="L157" s="47"/>
      <c r="M157" s="222" t="s">
        <v>19</v>
      </c>
      <c r="N157" s="223" t="s">
        <v>42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168</v>
      </c>
      <c r="AT157" s="226" t="s">
        <v>163</v>
      </c>
      <c r="AU157" s="226" t="s">
        <v>80</v>
      </c>
      <c r="AY157" s="20" t="s">
        <v>161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78</v>
      </c>
      <c r="BK157" s="227">
        <f>ROUND(I157*H157,2)</f>
        <v>0</v>
      </c>
      <c r="BL157" s="20" t="s">
        <v>168</v>
      </c>
      <c r="BM157" s="226" t="s">
        <v>237</v>
      </c>
    </row>
    <row r="158" s="2" customFormat="1">
      <c r="A158" s="41"/>
      <c r="B158" s="42"/>
      <c r="C158" s="43"/>
      <c r="D158" s="228" t="s">
        <v>169</v>
      </c>
      <c r="E158" s="43"/>
      <c r="F158" s="229" t="s">
        <v>238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169</v>
      </c>
      <c r="AU158" s="20" t="s">
        <v>80</v>
      </c>
    </row>
    <row r="159" s="2" customFormat="1">
      <c r="A159" s="41"/>
      <c r="B159" s="42"/>
      <c r="C159" s="43"/>
      <c r="D159" s="233" t="s">
        <v>171</v>
      </c>
      <c r="E159" s="43"/>
      <c r="F159" s="234" t="s">
        <v>239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171</v>
      </c>
      <c r="AU159" s="20" t="s">
        <v>80</v>
      </c>
    </row>
    <row r="160" s="2" customFormat="1" ht="16.5" customHeight="1">
      <c r="A160" s="41"/>
      <c r="B160" s="42"/>
      <c r="C160" s="257" t="s">
        <v>240</v>
      </c>
      <c r="D160" s="257" t="s">
        <v>241</v>
      </c>
      <c r="E160" s="258" t="s">
        <v>242</v>
      </c>
      <c r="F160" s="259" t="s">
        <v>243</v>
      </c>
      <c r="G160" s="260" t="s">
        <v>244</v>
      </c>
      <c r="H160" s="261">
        <v>0.213</v>
      </c>
      <c r="I160" s="262"/>
      <c r="J160" s="263">
        <f>ROUND(I160*H160,2)</f>
        <v>0</v>
      </c>
      <c r="K160" s="259" t="s">
        <v>167</v>
      </c>
      <c r="L160" s="264"/>
      <c r="M160" s="265" t="s">
        <v>19</v>
      </c>
      <c r="N160" s="266" t="s">
        <v>42</v>
      </c>
      <c r="O160" s="87"/>
      <c r="P160" s="224">
        <f>O160*H160</f>
        <v>0</v>
      </c>
      <c r="Q160" s="224">
        <v>0.001</v>
      </c>
      <c r="R160" s="224">
        <f>Q160*H160</f>
        <v>0.000213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186</v>
      </c>
      <c r="AT160" s="226" t="s">
        <v>241</v>
      </c>
      <c r="AU160" s="226" t="s">
        <v>80</v>
      </c>
      <c r="AY160" s="20" t="s">
        <v>161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78</v>
      </c>
      <c r="BK160" s="227">
        <f>ROUND(I160*H160,2)</f>
        <v>0</v>
      </c>
      <c r="BL160" s="20" t="s">
        <v>168</v>
      </c>
      <c r="BM160" s="226" t="s">
        <v>245</v>
      </c>
    </row>
    <row r="161" s="2" customFormat="1">
      <c r="A161" s="41"/>
      <c r="B161" s="42"/>
      <c r="C161" s="43"/>
      <c r="D161" s="228" t="s">
        <v>169</v>
      </c>
      <c r="E161" s="43"/>
      <c r="F161" s="229" t="s">
        <v>243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169</v>
      </c>
      <c r="AU161" s="20" t="s">
        <v>80</v>
      </c>
    </row>
    <row r="162" s="13" customFormat="1">
      <c r="A162" s="13"/>
      <c r="B162" s="235"/>
      <c r="C162" s="236"/>
      <c r="D162" s="228" t="s">
        <v>196</v>
      </c>
      <c r="E162" s="237" t="s">
        <v>19</v>
      </c>
      <c r="F162" s="238" t="s">
        <v>246</v>
      </c>
      <c r="G162" s="236"/>
      <c r="H162" s="239">
        <v>0.213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196</v>
      </c>
      <c r="AU162" s="245" t="s">
        <v>80</v>
      </c>
      <c r="AV162" s="13" t="s">
        <v>80</v>
      </c>
      <c r="AW162" s="13" t="s">
        <v>33</v>
      </c>
      <c r="AX162" s="13" t="s">
        <v>71</v>
      </c>
      <c r="AY162" s="245" t="s">
        <v>161</v>
      </c>
    </row>
    <row r="163" s="14" customFormat="1">
      <c r="A163" s="14"/>
      <c r="B163" s="246"/>
      <c r="C163" s="247"/>
      <c r="D163" s="228" t="s">
        <v>196</v>
      </c>
      <c r="E163" s="248" t="s">
        <v>19</v>
      </c>
      <c r="F163" s="249" t="s">
        <v>198</v>
      </c>
      <c r="G163" s="247"/>
      <c r="H163" s="250">
        <v>0.213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196</v>
      </c>
      <c r="AU163" s="256" t="s">
        <v>80</v>
      </c>
      <c r="AV163" s="14" t="s">
        <v>168</v>
      </c>
      <c r="AW163" s="14" t="s">
        <v>33</v>
      </c>
      <c r="AX163" s="14" t="s">
        <v>78</v>
      </c>
      <c r="AY163" s="256" t="s">
        <v>161</v>
      </c>
    </row>
    <row r="164" s="12" customFormat="1" ht="22.8" customHeight="1">
      <c r="A164" s="12"/>
      <c r="B164" s="199"/>
      <c r="C164" s="200"/>
      <c r="D164" s="201" t="s">
        <v>70</v>
      </c>
      <c r="E164" s="213" t="s">
        <v>80</v>
      </c>
      <c r="F164" s="213" t="s">
        <v>247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SUM(P165:P175)</f>
        <v>0</v>
      </c>
      <c r="Q164" s="207"/>
      <c r="R164" s="208">
        <f>SUM(R165:R175)</f>
        <v>10.64371523</v>
      </c>
      <c r="S164" s="207"/>
      <c r="T164" s="209">
        <f>SUM(T165:T175)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78</v>
      </c>
      <c r="AT164" s="211" t="s">
        <v>70</v>
      </c>
      <c r="AU164" s="211" t="s">
        <v>78</v>
      </c>
      <c r="AY164" s="210" t="s">
        <v>161</v>
      </c>
      <c r="BK164" s="212">
        <f>SUM(BK165:BK175)</f>
        <v>0</v>
      </c>
    </row>
    <row r="165" s="2" customFormat="1" ht="16.5" customHeight="1">
      <c r="A165" s="41"/>
      <c r="B165" s="42"/>
      <c r="C165" s="215" t="s">
        <v>207</v>
      </c>
      <c r="D165" s="215" t="s">
        <v>163</v>
      </c>
      <c r="E165" s="216" t="s">
        <v>248</v>
      </c>
      <c r="F165" s="217" t="s">
        <v>249</v>
      </c>
      <c r="G165" s="218" t="s">
        <v>192</v>
      </c>
      <c r="H165" s="219">
        <v>4.2480000000000002</v>
      </c>
      <c r="I165" s="220"/>
      <c r="J165" s="221">
        <f>ROUND(I165*H165,2)</f>
        <v>0</v>
      </c>
      <c r="K165" s="217" t="s">
        <v>167</v>
      </c>
      <c r="L165" s="47"/>
      <c r="M165" s="222" t="s">
        <v>19</v>
      </c>
      <c r="N165" s="223" t="s">
        <v>42</v>
      </c>
      <c r="O165" s="87"/>
      <c r="P165" s="224">
        <f>O165*H165</f>
        <v>0</v>
      </c>
      <c r="Q165" s="224">
        <v>2.5018699999999998</v>
      </c>
      <c r="R165" s="224">
        <f>Q165*H165</f>
        <v>10.627943759999999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168</v>
      </c>
      <c r="AT165" s="226" t="s">
        <v>163</v>
      </c>
      <c r="AU165" s="226" t="s">
        <v>80</v>
      </c>
      <c r="AY165" s="20" t="s">
        <v>161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78</v>
      </c>
      <c r="BK165" s="227">
        <f>ROUND(I165*H165,2)</f>
        <v>0</v>
      </c>
      <c r="BL165" s="20" t="s">
        <v>168</v>
      </c>
      <c r="BM165" s="226" t="s">
        <v>250</v>
      </c>
    </row>
    <row r="166" s="2" customFormat="1">
      <c r="A166" s="41"/>
      <c r="B166" s="42"/>
      <c r="C166" s="43"/>
      <c r="D166" s="228" t="s">
        <v>169</v>
      </c>
      <c r="E166" s="43"/>
      <c r="F166" s="229" t="s">
        <v>251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169</v>
      </c>
      <c r="AU166" s="20" t="s">
        <v>80</v>
      </c>
    </row>
    <row r="167" s="2" customFormat="1">
      <c r="A167" s="41"/>
      <c r="B167" s="42"/>
      <c r="C167" s="43"/>
      <c r="D167" s="233" t="s">
        <v>171</v>
      </c>
      <c r="E167" s="43"/>
      <c r="F167" s="234" t="s">
        <v>252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171</v>
      </c>
      <c r="AU167" s="20" t="s">
        <v>80</v>
      </c>
    </row>
    <row r="168" s="2" customFormat="1" ht="16.5" customHeight="1">
      <c r="A168" s="41"/>
      <c r="B168" s="42"/>
      <c r="C168" s="215" t="s">
        <v>253</v>
      </c>
      <c r="D168" s="215" t="s">
        <v>163</v>
      </c>
      <c r="E168" s="216" t="s">
        <v>254</v>
      </c>
      <c r="F168" s="217" t="s">
        <v>255</v>
      </c>
      <c r="G168" s="218" t="s">
        <v>175</v>
      </c>
      <c r="H168" s="219">
        <v>5.8630000000000004</v>
      </c>
      <c r="I168" s="220"/>
      <c r="J168" s="221">
        <f>ROUND(I168*H168,2)</f>
        <v>0</v>
      </c>
      <c r="K168" s="217" t="s">
        <v>167</v>
      </c>
      <c r="L168" s="47"/>
      <c r="M168" s="222" t="s">
        <v>19</v>
      </c>
      <c r="N168" s="223" t="s">
        <v>42</v>
      </c>
      <c r="O168" s="87"/>
      <c r="P168" s="224">
        <f>O168*H168</f>
        <v>0</v>
      </c>
      <c r="Q168" s="224">
        <v>0.0026900000000000001</v>
      </c>
      <c r="R168" s="224">
        <f>Q168*H168</f>
        <v>0.015771470000000003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168</v>
      </c>
      <c r="AT168" s="226" t="s">
        <v>163</v>
      </c>
      <c r="AU168" s="226" t="s">
        <v>80</v>
      </c>
      <c r="AY168" s="20" t="s">
        <v>161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78</v>
      </c>
      <c r="BK168" s="227">
        <f>ROUND(I168*H168,2)</f>
        <v>0</v>
      </c>
      <c r="BL168" s="20" t="s">
        <v>168</v>
      </c>
      <c r="BM168" s="226" t="s">
        <v>256</v>
      </c>
    </row>
    <row r="169" s="2" customFormat="1">
      <c r="A169" s="41"/>
      <c r="B169" s="42"/>
      <c r="C169" s="43"/>
      <c r="D169" s="228" t="s">
        <v>169</v>
      </c>
      <c r="E169" s="43"/>
      <c r="F169" s="229" t="s">
        <v>257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169</v>
      </c>
      <c r="AU169" s="20" t="s">
        <v>80</v>
      </c>
    </row>
    <row r="170" s="2" customFormat="1">
      <c r="A170" s="41"/>
      <c r="B170" s="42"/>
      <c r="C170" s="43"/>
      <c r="D170" s="233" t="s">
        <v>171</v>
      </c>
      <c r="E170" s="43"/>
      <c r="F170" s="234" t="s">
        <v>258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171</v>
      </c>
      <c r="AU170" s="20" t="s">
        <v>80</v>
      </c>
    </row>
    <row r="171" s="13" customFormat="1">
      <c r="A171" s="13"/>
      <c r="B171" s="235"/>
      <c r="C171" s="236"/>
      <c r="D171" s="228" t="s">
        <v>196</v>
      </c>
      <c r="E171" s="237" t="s">
        <v>19</v>
      </c>
      <c r="F171" s="238" t="s">
        <v>259</v>
      </c>
      <c r="G171" s="236"/>
      <c r="H171" s="239">
        <v>5.8630000000000004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196</v>
      </c>
      <c r="AU171" s="245" t="s">
        <v>80</v>
      </c>
      <c r="AV171" s="13" t="s">
        <v>80</v>
      </c>
      <c r="AW171" s="13" t="s">
        <v>33</v>
      </c>
      <c r="AX171" s="13" t="s">
        <v>71</v>
      </c>
      <c r="AY171" s="245" t="s">
        <v>161</v>
      </c>
    </row>
    <row r="172" s="14" customFormat="1">
      <c r="A172" s="14"/>
      <c r="B172" s="246"/>
      <c r="C172" s="247"/>
      <c r="D172" s="228" t="s">
        <v>196</v>
      </c>
      <c r="E172" s="248" t="s">
        <v>19</v>
      </c>
      <c r="F172" s="249" t="s">
        <v>198</v>
      </c>
      <c r="G172" s="247"/>
      <c r="H172" s="250">
        <v>5.8630000000000004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196</v>
      </c>
      <c r="AU172" s="256" t="s">
        <v>80</v>
      </c>
      <c r="AV172" s="14" t="s">
        <v>168</v>
      </c>
      <c r="AW172" s="14" t="s">
        <v>33</v>
      </c>
      <c r="AX172" s="14" t="s">
        <v>78</v>
      </c>
      <c r="AY172" s="256" t="s">
        <v>161</v>
      </c>
    </row>
    <row r="173" s="2" customFormat="1" ht="16.5" customHeight="1">
      <c r="A173" s="41"/>
      <c r="B173" s="42"/>
      <c r="C173" s="215" t="s">
        <v>212</v>
      </c>
      <c r="D173" s="215" t="s">
        <v>163</v>
      </c>
      <c r="E173" s="216" t="s">
        <v>260</v>
      </c>
      <c r="F173" s="217" t="s">
        <v>261</v>
      </c>
      <c r="G173" s="218" t="s">
        <v>175</v>
      </c>
      <c r="H173" s="219">
        <v>5.8630000000000004</v>
      </c>
      <c r="I173" s="220"/>
      <c r="J173" s="221">
        <f>ROUND(I173*H173,2)</f>
        <v>0</v>
      </c>
      <c r="K173" s="217" t="s">
        <v>167</v>
      </c>
      <c r="L173" s="47"/>
      <c r="M173" s="222" t="s">
        <v>19</v>
      </c>
      <c r="N173" s="223" t="s">
        <v>42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168</v>
      </c>
      <c r="AT173" s="226" t="s">
        <v>163</v>
      </c>
      <c r="AU173" s="226" t="s">
        <v>80</v>
      </c>
      <c r="AY173" s="20" t="s">
        <v>161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78</v>
      </c>
      <c r="BK173" s="227">
        <f>ROUND(I173*H173,2)</f>
        <v>0</v>
      </c>
      <c r="BL173" s="20" t="s">
        <v>168</v>
      </c>
      <c r="BM173" s="226" t="s">
        <v>262</v>
      </c>
    </row>
    <row r="174" s="2" customFormat="1">
      <c r="A174" s="41"/>
      <c r="B174" s="42"/>
      <c r="C174" s="43"/>
      <c r="D174" s="228" t="s">
        <v>169</v>
      </c>
      <c r="E174" s="43"/>
      <c r="F174" s="229" t="s">
        <v>263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169</v>
      </c>
      <c r="AU174" s="20" t="s">
        <v>80</v>
      </c>
    </row>
    <row r="175" s="2" customFormat="1">
      <c r="A175" s="41"/>
      <c r="B175" s="42"/>
      <c r="C175" s="43"/>
      <c r="D175" s="233" t="s">
        <v>171</v>
      </c>
      <c r="E175" s="43"/>
      <c r="F175" s="234" t="s">
        <v>264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171</v>
      </c>
      <c r="AU175" s="20" t="s">
        <v>80</v>
      </c>
    </row>
    <row r="176" s="12" customFormat="1" ht="22.8" customHeight="1">
      <c r="A176" s="12"/>
      <c r="B176" s="199"/>
      <c r="C176" s="200"/>
      <c r="D176" s="201" t="s">
        <v>70</v>
      </c>
      <c r="E176" s="213" t="s">
        <v>178</v>
      </c>
      <c r="F176" s="213" t="s">
        <v>265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SUM(P177:P205)</f>
        <v>0</v>
      </c>
      <c r="Q176" s="207"/>
      <c r="R176" s="208">
        <f>SUM(R177:R205)</f>
        <v>23.370114000000001</v>
      </c>
      <c r="S176" s="207"/>
      <c r="T176" s="209">
        <f>SUM(T177:T205)</f>
        <v>0.00046200000000000006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78</v>
      </c>
      <c r="AT176" s="211" t="s">
        <v>70</v>
      </c>
      <c r="AU176" s="211" t="s">
        <v>78</v>
      </c>
      <c r="AY176" s="210" t="s">
        <v>161</v>
      </c>
      <c r="BK176" s="212">
        <f>SUM(BK177:BK205)</f>
        <v>0</v>
      </c>
    </row>
    <row r="177" s="2" customFormat="1" ht="33" customHeight="1">
      <c r="A177" s="41"/>
      <c r="B177" s="42"/>
      <c r="C177" s="215" t="s">
        <v>266</v>
      </c>
      <c r="D177" s="215" t="s">
        <v>163</v>
      </c>
      <c r="E177" s="216" t="s">
        <v>267</v>
      </c>
      <c r="F177" s="217" t="s">
        <v>268</v>
      </c>
      <c r="G177" s="218" t="s">
        <v>192</v>
      </c>
      <c r="H177" s="219">
        <v>1.2270000000000001</v>
      </c>
      <c r="I177" s="220"/>
      <c r="J177" s="221">
        <f>ROUND(I177*H177,2)</f>
        <v>0</v>
      </c>
      <c r="K177" s="217" t="s">
        <v>19</v>
      </c>
      <c r="L177" s="47"/>
      <c r="M177" s="222" t="s">
        <v>19</v>
      </c>
      <c r="N177" s="223" t="s">
        <v>42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168</v>
      </c>
      <c r="AT177" s="226" t="s">
        <v>163</v>
      </c>
      <c r="AU177" s="226" t="s">
        <v>80</v>
      </c>
      <c r="AY177" s="20" t="s">
        <v>161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78</v>
      </c>
      <c r="BK177" s="227">
        <f>ROUND(I177*H177,2)</f>
        <v>0</v>
      </c>
      <c r="BL177" s="20" t="s">
        <v>168</v>
      </c>
      <c r="BM177" s="226" t="s">
        <v>269</v>
      </c>
    </row>
    <row r="178" s="2" customFormat="1">
      <c r="A178" s="41"/>
      <c r="B178" s="42"/>
      <c r="C178" s="43"/>
      <c r="D178" s="228" t="s">
        <v>169</v>
      </c>
      <c r="E178" s="43"/>
      <c r="F178" s="229" t="s">
        <v>268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169</v>
      </c>
      <c r="AU178" s="20" t="s">
        <v>80</v>
      </c>
    </row>
    <row r="179" s="13" customFormat="1">
      <c r="A179" s="13"/>
      <c r="B179" s="235"/>
      <c r="C179" s="236"/>
      <c r="D179" s="228" t="s">
        <v>196</v>
      </c>
      <c r="E179" s="237" t="s">
        <v>19</v>
      </c>
      <c r="F179" s="238" t="s">
        <v>270</v>
      </c>
      <c r="G179" s="236"/>
      <c r="H179" s="239">
        <v>1.2270000000000001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196</v>
      </c>
      <c r="AU179" s="245" t="s">
        <v>80</v>
      </c>
      <c r="AV179" s="13" t="s">
        <v>80</v>
      </c>
      <c r="AW179" s="13" t="s">
        <v>33</v>
      </c>
      <c r="AX179" s="13" t="s">
        <v>71</v>
      </c>
      <c r="AY179" s="245" t="s">
        <v>161</v>
      </c>
    </row>
    <row r="180" s="14" customFormat="1">
      <c r="A180" s="14"/>
      <c r="B180" s="246"/>
      <c r="C180" s="247"/>
      <c r="D180" s="228" t="s">
        <v>196</v>
      </c>
      <c r="E180" s="248" t="s">
        <v>19</v>
      </c>
      <c r="F180" s="249" t="s">
        <v>198</v>
      </c>
      <c r="G180" s="247"/>
      <c r="H180" s="250">
        <v>1.2270000000000001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196</v>
      </c>
      <c r="AU180" s="256" t="s">
        <v>80</v>
      </c>
      <c r="AV180" s="14" t="s">
        <v>168</v>
      </c>
      <c r="AW180" s="14" t="s">
        <v>33</v>
      </c>
      <c r="AX180" s="14" t="s">
        <v>78</v>
      </c>
      <c r="AY180" s="256" t="s">
        <v>161</v>
      </c>
    </row>
    <row r="181" s="2" customFormat="1" ht="16.5" customHeight="1">
      <c r="A181" s="41"/>
      <c r="B181" s="42"/>
      <c r="C181" s="215" t="s">
        <v>219</v>
      </c>
      <c r="D181" s="215" t="s">
        <v>163</v>
      </c>
      <c r="E181" s="216" t="s">
        <v>271</v>
      </c>
      <c r="F181" s="217" t="s">
        <v>272</v>
      </c>
      <c r="G181" s="218" t="s">
        <v>273</v>
      </c>
      <c r="H181" s="219">
        <v>0.12</v>
      </c>
      <c r="I181" s="220"/>
      <c r="J181" s="221">
        <f>ROUND(I181*H181,2)</f>
        <v>0</v>
      </c>
      <c r="K181" s="217" t="s">
        <v>167</v>
      </c>
      <c r="L181" s="47"/>
      <c r="M181" s="222" t="s">
        <v>19</v>
      </c>
      <c r="N181" s="223" t="s">
        <v>42</v>
      </c>
      <c r="O181" s="87"/>
      <c r="P181" s="224">
        <f>O181*H181</f>
        <v>0</v>
      </c>
      <c r="Q181" s="224">
        <v>1.0900000000000001</v>
      </c>
      <c r="R181" s="224">
        <f>Q181*H181</f>
        <v>0.1308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168</v>
      </c>
      <c r="AT181" s="226" t="s">
        <v>163</v>
      </c>
      <c r="AU181" s="226" t="s">
        <v>80</v>
      </c>
      <c r="AY181" s="20" t="s">
        <v>161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78</v>
      </c>
      <c r="BK181" s="227">
        <f>ROUND(I181*H181,2)</f>
        <v>0</v>
      </c>
      <c r="BL181" s="20" t="s">
        <v>168</v>
      </c>
      <c r="BM181" s="226" t="s">
        <v>274</v>
      </c>
    </row>
    <row r="182" s="2" customFormat="1">
      <c r="A182" s="41"/>
      <c r="B182" s="42"/>
      <c r="C182" s="43"/>
      <c r="D182" s="228" t="s">
        <v>169</v>
      </c>
      <c r="E182" s="43"/>
      <c r="F182" s="229" t="s">
        <v>275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169</v>
      </c>
      <c r="AU182" s="20" t="s">
        <v>80</v>
      </c>
    </row>
    <row r="183" s="2" customFormat="1">
      <c r="A183" s="41"/>
      <c r="B183" s="42"/>
      <c r="C183" s="43"/>
      <c r="D183" s="233" t="s">
        <v>171</v>
      </c>
      <c r="E183" s="43"/>
      <c r="F183" s="234" t="s">
        <v>276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171</v>
      </c>
      <c r="AU183" s="20" t="s">
        <v>80</v>
      </c>
    </row>
    <row r="184" s="13" customFormat="1">
      <c r="A184" s="13"/>
      <c r="B184" s="235"/>
      <c r="C184" s="236"/>
      <c r="D184" s="228" t="s">
        <v>196</v>
      </c>
      <c r="E184" s="237" t="s">
        <v>19</v>
      </c>
      <c r="F184" s="238" t="s">
        <v>277</v>
      </c>
      <c r="G184" s="236"/>
      <c r="H184" s="239">
        <v>0.12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196</v>
      </c>
      <c r="AU184" s="245" t="s">
        <v>80</v>
      </c>
      <c r="AV184" s="13" t="s">
        <v>80</v>
      </c>
      <c r="AW184" s="13" t="s">
        <v>33</v>
      </c>
      <c r="AX184" s="13" t="s">
        <v>71</v>
      </c>
      <c r="AY184" s="245" t="s">
        <v>161</v>
      </c>
    </row>
    <row r="185" s="14" customFormat="1">
      <c r="A185" s="14"/>
      <c r="B185" s="246"/>
      <c r="C185" s="247"/>
      <c r="D185" s="228" t="s">
        <v>196</v>
      </c>
      <c r="E185" s="248" t="s">
        <v>19</v>
      </c>
      <c r="F185" s="249" t="s">
        <v>198</v>
      </c>
      <c r="G185" s="247"/>
      <c r="H185" s="250">
        <v>0.12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196</v>
      </c>
      <c r="AU185" s="256" t="s">
        <v>80</v>
      </c>
      <c r="AV185" s="14" t="s">
        <v>168</v>
      </c>
      <c r="AW185" s="14" t="s">
        <v>33</v>
      </c>
      <c r="AX185" s="14" t="s">
        <v>78</v>
      </c>
      <c r="AY185" s="256" t="s">
        <v>161</v>
      </c>
    </row>
    <row r="186" s="2" customFormat="1" ht="16.5" customHeight="1">
      <c r="A186" s="41"/>
      <c r="B186" s="42"/>
      <c r="C186" s="215" t="s">
        <v>278</v>
      </c>
      <c r="D186" s="215" t="s">
        <v>163</v>
      </c>
      <c r="E186" s="216" t="s">
        <v>279</v>
      </c>
      <c r="F186" s="217" t="s">
        <v>280</v>
      </c>
      <c r="G186" s="218" t="s">
        <v>281</v>
      </c>
      <c r="H186" s="219">
        <v>11.550000000000001</v>
      </c>
      <c r="I186" s="220"/>
      <c r="J186" s="221">
        <f>ROUND(I186*H186,2)</f>
        <v>0</v>
      </c>
      <c r="K186" s="217" t="s">
        <v>167</v>
      </c>
      <c r="L186" s="47"/>
      <c r="M186" s="222" t="s">
        <v>19</v>
      </c>
      <c r="N186" s="223" t="s">
        <v>42</v>
      </c>
      <c r="O186" s="87"/>
      <c r="P186" s="224">
        <f>O186*H186</f>
        <v>0</v>
      </c>
      <c r="Q186" s="224">
        <v>0.00059999999999999995</v>
      </c>
      <c r="R186" s="224">
        <f>Q186*H186</f>
        <v>0.0069299999999999995</v>
      </c>
      <c r="S186" s="224">
        <v>4.0000000000000003E-05</v>
      </c>
      <c r="T186" s="225">
        <f>S186*H186</f>
        <v>0.00046200000000000006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168</v>
      </c>
      <c r="AT186" s="226" t="s">
        <v>163</v>
      </c>
      <c r="AU186" s="226" t="s">
        <v>80</v>
      </c>
      <c r="AY186" s="20" t="s">
        <v>161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78</v>
      </c>
      <c r="BK186" s="227">
        <f>ROUND(I186*H186,2)</f>
        <v>0</v>
      </c>
      <c r="BL186" s="20" t="s">
        <v>168</v>
      </c>
      <c r="BM186" s="226" t="s">
        <v>282</v>
      </c>
    </row>
    <row r="187" s="2" customFormat="1">
      <c r="A187" s="41"/>
      <c r="B187" s="42"/>
      <c r="C187" s="43"/>
      <c r="D187" s="228" t="s">
        <v>169</v>
      </c>
      <c r="E187" s="43"/>
      <c r="F187" s="229" t="s">
        <v>283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169</v>
      </c>
      <c r="AU187" s="20" t="s">
        <v>80</v>
      </c>
    </row>
    <row r="188" s="2" customFormat="1">
      <c r="A188" s="41"/>
      <c r="B188" s="42"/>
      <c r="C188" s="43"/>
      <c r="D188" s="233" t="s">
        <v>171</v>
      </c>
      <c r="E188" s="43"/>
      <c r="F188" s="234" t="s">
        <v>284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171</v>
      </c>
      <c r="AU188" s="20" t="s">
        <v>80</v>
      </c>
    </row>
    <row r="189" s="13" customFormat="1">
      <c r="A189" s="13"/>
      <c r="B189" s="235"/>
      <c r="C189" s="236"/>
      <c r="D189" s="228" t="s">
        <v>196</v>
      </c>
      <c r="E189" s="237" t="s">
        <v>19</v>
      </c>
      <c r="F189" s="238" t="s">
        <v>285</v>
      </c>
      <c r="G189" s="236"/>
      <c r="H189" s="239">
        <v>11.550000000000001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196</v>
      </c>
      <c r="AU189" s="245" t="s">
        <v>80</v>
      </c>
      <c r="AV189" s="13" t="s">
        <v>80</v>
      </c>
      <c r="AW189" s="13" t="s">
        <v>33</v>
      </c>
      <c r="AX189" s="13" t="s">
        <v>71</v>
      </c>
      <c r="AY189" s="245" t="s">
        <v>161</v>
      </c>
    </row>
    <row r="190" s="14" customFormat="1">
      <c r="A190" s="14"/>
      <c r="B190" s="246"/>
      <c r="C190" s="247"/>
      <c r="D190" s="228" t="s">
        <v>196</v>
      </c>
      <c r="E190" s="248" t="s">
        <v>19</v>
      </c>
      <c r="F190" s="249" t="s">
        <v>198</v>
      </c>
      <c r="G190" s="247"/>
      <c r="H190" s="250">
        <v>11.550000000000001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196</v>
      </c>
      <c r="AU190" s="256" t="s">
        <v>80</v>
      </c>
      <c r="AV190" s="14" t="s">
        <v>168</v>
      </c>
      <c r="AW190" s="14" t="s">
        <v>33</v>
      </c>
      <c r="AX190" s="14" t="s">
        <v>78</v>
      </c>
      <c r="AY190" s="256" t="s">
        <v>161</v>
      </c>
    </row>
    <row r="191" s="2" customFormat="1" ht="16.5" customHeight="1">
      <c r="A191" s="41"/>
      <c r="B191" s="42"/>
      <c r="C191" s="215" t="s">
        <v>224</v>
      </c>
      <c r="D191" s="215" t="s">
        <v>163</v>
      </c>
      <c r="E191" s="216" t="s">
        <v>286</v>
      </c>
      <c r="F191" s="217" t="s">
        <v>287</v>
      </c>
      <c r="G191" s="218" t="s">
        <v>175</v>
      </c>
      <c r="H191" s="219">
        <v>72.239999999999995</v>
      </c>
      <c r="I191" s="220"/>
      <c r="J191" s="221">
        <f>ROUND(I191*H191,2)</f>
        <v>0</v>
      </c>
      <c r="K191" s="217" t="s">
        <v>167</v>
      </c>
      <c r="L191" s="47"/>
      <c r="M191" s="222" t="s">
        <v>19</v>
      </c>
      <c r="N191" s="223" t="s">
        <v>42</v>
      </c>
      <c r="O191" s="87"/>
      <c r="P191" s="224">
        <f>O191*H191</f>
        <v>0</v>
      </c>
      <c r="Q191" s="224">
        <v>0.3216</v>
      </c>
      <c r="R191" s="224">
        <f>Q191*H191</f>
        <v>23.232384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168</v>
      </c>
      <c r="AT191" s="226" t="s">
        <v>163</v>
      </c>
      <c r="AU191" s="226" t="s">
        <v>80</v>
      </c>
      <c r="AY191" s="20" t="s">
        <v>161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78</v>
      </c>
      <c r="BK191" s="227">
        <f>ROUND(I191*H191,2)</f>
        <v>0</v>
      </c>
      <c r="BL191" s="20" t="s">
        <v>168</v>
      </c>
      <c r="BM191" s="226" t="s">
        <v>288</v>
      </c>
    </row>
    <row r="192" s="2" customFormat="1">
      <c r="A192" s="41"/>
      <c r="B192" s="42"/>
      <c r="C192" s="43"/>
      <c r="D192" s="228" t="s">
        <v>169</v>
      </c>
      <c r="E192" s="43"/>
      <c r="F192" s="229" t="s">
        <v>289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169</v>
      </c>
      <c r="AU192" s="20" t="s">
        <v>80</v>
      </c>
    </row>
    <row r="193" s="2" customFormat="1">
      <c r="A193" s="41"/>
      <c r="B193" s="42"/>
      <c r="C193" s="43"/>
      <c r="D193" s="233" t="s">
        <v>171</v>
      </c>
      <c r="E193" s="43"/>
      <c r="F193" s="234" t="s">
        <v>290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171</v>
      </c>
      <c r="AU193" s="20" t="s">
        <v>80</v>
      </c>
    </row>
    <row r="194" s="13" customFormat="1">
      <c r="A194" s="13"/>
      <c r="B194" s="235"/>
      <c r="C194" s="236"/>
      <c r="D194" s="228" t="s">
        <v>196</v>
      </c>
      <c r="E194" s="237" t="s">
        <v>19</v>
      </c>
      <c r="F194" s="238" t="s">
        <v>291</v>
      </c>
      <c r="G194" s="236"/>
      <c r="H194" s="239">
        <v>34.399999999999999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196</v>
      </c>
      <c r="AU194" s="245" t="s">
        <v>80</v>
      </c>
      <c r="AV194" s="13" t="s">
        <v>80</v>
      </c>
      <c r="AW194" s="13" t="s">
        <v>33</v>
      </c>
      <c r="AX194" s="13" t="s">
        <v>71</v>
      </c>
      <c r="AY194" s="245" t="s">
        <v>161</v>
      </c>
    </row>
    <row r="195" s="13" customFormat="1">
      <c r="A195" s="13"/>
      <c r="B195" s="235"/>
      <c r="C195" s="236"/>
      <c r="D195" s="228" t="s">
        <v>196</v>
      </c>
      <c r="E195" s="237" t="s">
        <v>19</v>
      </c>
      <c r="F195" s="238" t="s">
        <v>292</v>
      </c>
      <c r="G195" s="236"/>
      <c r="H195" s="239">
        <v>37.840000000000003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196</v>
      </c>
      <c r="AU195" s="245" t="s">
        <v>80</v>
      </c>
      <c r="AV195" s="13" t="s">
        <v>80</v>
      </c>
      <c r="AW195" s="13" t="s">
        <v>33</v>
      </c>
      <c r="AX195" s="13" t="s">
        <v>71</v>
      </c>
      <c r="AY195" s="245" t="s">
        <v>161</v>
      </c>
    </row>
    <row r="196" s="14" customFormat="1">
      <c r="A196" s="14"/>
      <c r="B196" s="246"/>
      <c r="C196" s="247"/>
      <c r="D196" s="228" t="s">
        <v>196</v>
      </c>
      <c r="E196" s="248" t="s">
        <v>19</v>
      </c>
      <c r="F196" s="249" t="s">
        <v>198</v>
      </c>
      <c r="G196" s="247"/>
      <c r="H196" s="250">
        <v>72.240000000000009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196</v>
      </c>
      <c r="AU196" s="256" t="s">
        <v>80</v>
      </c>
      <c r="AV196" s="14" t="s">
        <v>168</v>
      </c>
      <c r="AW196" s="14" t="s">
        <v>33</v>
      </c>
      <c r="AX196" s="14" t="s">
        <v>78</v>
      </c>
      <c r="AY196" s="256" t="s">
        <v>161</v>
      </c>
    </row>
    <row r="197" s="2" customFormat="1" ht="16.5" customHeight="1">
      <c r="A197" s="41"/>
      <c r="B197" s="42"/>
      <c r="C197" s="215" t="s">
        <v>7</v>
      </c>
      <c r="D197" s="215" t="s">
        <v>163</v>
      </c>
      <c r="E197" s="216" t="s">
        <v>293</v>
      </c>
      <c r="F197" s="217" t="s">
        <v>294</v>
      </c>
      <c r="G197" s="218" t="s">
        <v>175</v>
      </c>
      <c r="H197" s="219">
        <v>34.399999999999999</v>
      </c>
      <c r="I197" s="220"/>
      <c r="J197" s="221">
        <f>ROUND(I197*H197,2)</f>
        <v>0</v>
      </c>
      <c r="K197" s="217" t="s">
        <v>167</v>
      </c>
      <c r="L197" s="47"/>
      <c r="M197" s="222" t="s">
        <v>19</v>
      </c>
      <c r="N197" s="223" t="s">
        <v>42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168</v>
      </c>
      <c r="AT197" s="226" t="s">
        <v>163</v>
      </c>
      <c r="AU197" s="226" t="s">
        <v>80</v>
      </c>
      <c r="AY197" s="20" t="s">
        <v>161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78</v>
      </c>
      <c r="BK197" s="227">
        <f>ROUND(I197*H197,2)</f>
        <v>0</v>
      </c>
      <c r="BL197" s="20" t="s">
        <v>168</v>
      </c>
      <c r="BM197" s="226" t="s">
        <v>295</v>
      </c>
    </row>
    <row r="198" s="2" customFormat="1">
      <c r="A198" s="41"/>
      <c r="B198" s="42"/>
      <c r="C198" s="43"/>
      <c r="D198" s="228" t="s">
        <v>169</v>
      </c>
      <c r="E198" s="43"/>
      <c r="F198" s="229" t="s">
        <v>296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169</v>
      </c>
      <c r="AU198" s="20" t="s">
        <v>80</v>
      </c>
    </row>
    <row r="199" s="2" customFormat="1">
      <c r="A199" s="41"/>
      <c r="B199" s="42"/>
      <c r="C199" s="43"/>
      <c r="D199" s="233" t="s">
        <v>171</v>
      </c>
      <c r="E199" s="43"/>
      <c r="F199" s="234" t="s">
        <v>297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171</v>
      </c>
      <c r="AU199" s="20" t="s">
        <v>80</v>
      </c>
    </row>
    <row r="200" s="13" customFormat="1">
      <c r="A200" s="13"/>
      <c r="B200" s="235"/>
      <c r="C200" s="236"/>
      <c r="D200" s="228" t="s">
        <v>196</v>
      </c>
      <c r="E200" s="237" t="s">
        <v>19</v>
      </c>
      <c r="F200" s="238" t="s">
        <v>298</v>
      </c>
      <c r="G200" s="236"/>
      <c r="H200" s="239">
        <v>34.399999999999999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196</v>
      </c>
      <c r="AU200" s="245" t="s">
        <v>80</v>
      </c>
      <c r="AV200" s="13" t="s">
        <v>80</v>
      </c>
      <c r="AW200" s="13" t="s">
        <v>33</v>
      </c>
      <c r="AX200" s="13" t="s">
        <v>71</v>
      </c>
      <c r="AY200" s="245" t="s">
        <v>161</v>
      </c>
    </row>
    <row r="201" s="14" customFormat="1">
      <c r="A201" s="14"/>
      <c r="B201" s="246"/>
      <c r="C201" s="247"/>
      <c r="D201" s="228" t="s">
        <v>196</v>
      </c>
      <c r="E201" s="248" t="s">
        <v>19</v>
      </c>
      <c r="F201" s="249" t="s">
        <v>198</v>
      </c>
      <c r="G201" s="247"/>
      <c r="H201" s="250">
        <v>34.399999999999999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196</v>
      </c>
      <c r="AU201" s="256" t="s">
        <v>80</v>
      </c>
      <c r="AV201" s="14" t="s">
        <v>168</v>
      </c>
      <c r="AW201" s="14" t="s">
        <v>33</v>
      </c>
      <c r="AX201" s="14" t="s">
        <v>78</v>
      </c>
      <c r="AY201" s="256" t="s">
        <v>161</v>
      </c>
    </row>
    <row r="202" s="2" customFormat="1" ht="16.5" customHeight="1">
      <c r="A202" s="41"/>
      <c r="B202" s="42"/>
      <c r="C202" s="215" t="s">
        <v>231</v>
      </c>
      <c r="D202" s="215" t="s">
        <v>163</v>
      </c>
      <c r="E202" s="216" t="s">
        <v>299</v>
      </c>
      <c r="F202" s="217" t="s">
        <v>300</v>
      </c>
      <c r="G202" s="218" t="s">
        <v>281</v>
      </c>
      <c r="H202" s="219">
        <v>12.800000000000001</v>
      </c>
      <c r="I202" s="220"/>
      <c r="J202" s="221">
        <f>ROUND(I202*H202,2)</f>
        <v>0</v>
      </c>
      <c r="K202" s="217" t="s">
        <v>19</v>
      </c>
      <c r="L202" s="47"/>
      <c r="M202" s="222" t="s">
        <v>19</v>
      </c>
      <c r="N202" s="223" t="s">
        <v>42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168</v>
      </c>
      <c r="AT202" s="226" t="s">
        <v>163</v>
      </c>
      <c r="AU202" s="226" t="s">
        <v>80</v>
      </c>
      <c r="AY202" s="20" t="s">
        <v>161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78</v>
      </c>
      <c r="BK202" s="227">
        <f>ROUND(I202*H202,2)</f>
        <v>0</v>
      </c>
      <c r="BL202" s="20" t="s">
        <v>168</v>
      </c>
      <c r="BM202" s="226" t="s">
        <v>301</v>
      </c>
    </row>
    <row r="203" s="2" customFormat="1">
      <c r="A203" s="41"/>
      <c r="B203" s="42"/>
      <c r="C203" s="43"/>
      <c r="D203" s="228" t="s">
        <v>169</v>
      </c>
      <c r="E203" s="43"/>
      <c r="F203" s="229" t="s">
        <v>300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169</v>
      </c>
      <c r="AU203" s="20" t="s">
        <v>80</v>
      </c>
    </row>
    <row r="204" s="13" customFormat="1">
      <c r="A204" s="13"/>
      <c r="B204" s="235"/>
      <c r="C204" s="236"/>
      <c r="D204" s="228" t="s">
        <v>196</v>
      </c>
      <c r="E204" s="237" t="s">
        <v>19</v>
      </c>
      <c r="F204" s="238" t="s">
        <v>302</v>
      </c>
      <c r="G204" s="236"/>
      <c r="H204" s="239">
        <v>12.800000000000001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196</v>
      </c>
      <c r="AU204" s="245" t="s">
        <v>80</v>
      </c>
      <c r="AV204" s="13" t="s">
        <v>80</v>
      </c>
      <c r="AW204" s="13" t="s">
        <v>33</v>
      </c>
      <c r="AX204" s="13" t="s">
        <v>71</v>
      </c>
      <c r="AY204" s="245" t="s">
        <v>161</v>
      </c>
    </row>
    <row r="205" s="14" customFormat="1">
      <c r="A205" s="14"/>
      <c r="B205" s="246"/>
      <c r="C205" s="247"/>
      <c r="D205" s="228" t="s">
        <v>196</v>
      </c>
      <c r="E205" s="248" t="s">
        <v>19</v>
      </c>
      <c r="F205" s="249" t="s">
        <v>198</v>
      </c>
      <c r="G205" s="247"/>
      <c r="H205" s="250">
        <v>12.800000000000001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196</v>
      </c>
      <c r="AU205" s="256" t="s">
        <v>80</v>
      </c>
      <c r="AV205" s="14" t="s">
        <v>168</v>
      </c>
      <c r="AW205" s="14" t="s">
        <v>33</v>
      </c>
      <c r="AX205" s="14" t="s">
        <v>78</v>
      </c>
      <c r="AY205" s="256" t="s">
        <v>161</v>
      </c>
    </row>
    <row r="206" s="12" customFormat="1" ht="22.8" customHeight="1">
      <c r="A206" s="12"/>
      <c r="B206" s="199"/>
      <c r="C206" s="200"/>
      <c r="D206" s="201" t="s">
        <v>70</v>
      </c>
      <c r="E206" s="213" t="s">
        <v>168</v>
      </c>
      <c r="F206" s="213" t="s">
        <v>303</v>
      </c>
      <c r="G206" s="200"/>
      <c r="H206" s="200"/>
      <c r="I206" s="203"/>
      <c r="J206" s="214">
        <f>BK206</f>
        <v>0</v>
      </c>
      <c r="K206" s="200"/>
      <c r="L206" s="205"/>
      <c r="M206" s="206"/>
      <c r="N206" s="207"/>
      <c r="O206" s="207"/>
      <c r="P206" s="208">
        <f>SUM(P207:P222)</f>
        <v>0</v>
      </c>
      <c r="Q206" s="207"/>
      <c r="R206" s="208">
        <f>SUM(R207:R222)</f>
        <v>2.9077896500000002</v>
      </c>
      <c r="S206" s="207"/>
      <c r="T206" s="209">
        <f>SUM(T207:T222)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0" t="s">
        <v>78</v>
      </c>
      <c r="AT206" s="211" t="s">
        <v>70</v>
      </c>
      <c r="AU206" s="211" t="s">
        <v>78</v>
      </c>
      <c r="AY206" s="210" t="s">
        <v>161</v>
      </c>
      <c r="BK206" s="212">
        <f>SUM(BK207:BK222)</f>
        <v>0</v>
      </c>
    </row>
    <row r="207" s="2" customFormat="1" ht="16.5" customHeight="1">
      <c r="A207" s="41"/>
      <c r="B207" s="42"/>
      <c r="C207" s="215" t="s">
        <v>304</v>
      </c>
      <c r="D207" s="215" t="s">
        <v>163</v>
      </c>
      <c r="E207" s="216" t="s">
        <v>305</v>
      </c>
      <c r="F207" s="217" t="s">
        <v>306</v>
      </c>
      <c r="G207" s="218" t="s">
        <v>192</v>
      </c>
      <c r="H207" s="219">
        <v>1.091</v>
      </c>
      <c r="I207" s="220"/>
      <c r="J207" s="221">
        <f>ROUND(I207*H207,2)</f>
        <v>0</v>
      </c>
      <c r="K207" s="217" t="s">
        <v>167</v>
      </c>
      <c r="L207" s="47"/>
      <c r="M207" s="222" t="s">
        <v>19</v>
      </c>
      <c r="N207" s="223" t="s">
        <v>42</v>
      </c>
      <c r="O207" s="87"/>
      <c r="P207" s="224">
        <f>O207*H207</f>
        <v>0</v>
      </c>
      <c r="Q207" s="224">
        <v>2.5019800000000001</v>
      </c>
      <c r="R207" s="224">
        <f>Q207*H207</f>
        <v>2.7296601800000002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168</v>
      </c>
      <c r="AT207" s="226" t="s">
        <v>163</v>
      </c>
      <c r="AU207" s="226" t="s">
        <v>80</v>
      </c>
      <c r="AY207" s="20" t="s">
        <v>161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78</v>
      </c>
      <c r="BK207" s="227">
        <f>ROUND(I207*H207,2)</f>
        <v>0</v>
      </c>
      <c r="BL207" s="20" t="s">
        <v>168</v>
      </c>
      <c r="BM207" s="226" t="s">
        <v>307</v>
      </c>
    </row>
    <row r="208" s="2" customFormat="1">
      <c r="A208" s="41"/>
      <c r="B208" s="42"/>
      <c r="C208" s="43"/>
      <c r="D208" s="228" t="s">
        <v>169</v>
      </c>
      <c r="E208" s="43"/>
      <c r="F208" s="229" t="s">
        <v>308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169</v>
      </c>
      <c r="AU208" s="20" t="s">
        <v>80</v>
      </c>
    </row>
    <row r="209" s="2" customFormat="1">
      <c r="A209" s="41"/>
      <c r="B209" s="42"/>
      <c r="C209" s="43"/>
      <c r="D209" s="233" t="s">
        <v>171</v>
      </c>
      <c r="E209" s="43"/>
      <c r="F209" s="234" t="s">
        <v>309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171</v>
      </c>
      <c r="AU209" s="20" t="s">
        <v>80</v>
      </c>
    </row>
    <row r="210" s="13" customFormat="1">
      <c r="A210" s="13"/>
      <c r="B210" s="235"/>
      <c r="C210" s="236"/>
      <c r="D210" s="228" t="s">
        <v>196</v>
      </c>
      <c r="E210" s="237" t="s">
        <v>19</v>
      </c>
      <c r="F210" s="238" t="s">
        <v>310</v>
      </c>
      <c r="G210" s="236"/>
      <c r="H210" s="239">
        <v>1.091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196</v>
      </c>
      <c r="AU210" s="245" t="s">
        <v>80</v>
      </c>
      <c r="AV210" s="13" t="s">
        <v>80</v>
      </c>
      <c r="AW210" s="13" t="s">
        <v>33</v>
      </c>
      <c r="AX210" s="13" t="s">
        <v>71</v>
      </c>
      <c r="AY210" s="245" t="s">
        <v>161</v>
      </c>
    </row>
    <row r="211" s="14" customFormat="1">
      <c r="A211" s="14"/>
      <c r="B211" s="246"/>
      <c r="C211" s="247"/>
      <c r="D211" s="228" t="s">
        <v>196</v>
      </c>
      <c r="E211" s="248" t="s">
        <v>19</v>
      </c>
      <c r="F211" s="249" t="s">
        <v>198</v>
      </c>
      <c r="G211" s="247"/>
      <c r="H211" s="250">
        <v>1.091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196</v>
      </c>
      <c r="AU211" s="256" t="s">
        <v>80</v>
      </c>
      <c r="AV211" s="14" t="s">
        <v>168</v>
      </c>
      <c r="AW211" s="14" t="s">
        <v>33</v>
      </c>
      <c r="AX211" s="14" t="s">
        <v>78</v>
      </c>
      <c r="AY211" s="256" t="s">
        <v>161</v>
      </c>
    </row>
    <row r="212" s="2" customFormat="1" ht="16.5" customHeight="1">
      <c r="A212" s="41"/>
      <c r="B212" s="42"/>
      <c r="C212" s="215" t="s">
        <v>237</v>
      </c>
      <c r="D212" s="215" t="s">
        <v>163</v>
      </c>
      <c r="E212" s="216" t="s">
        <v>311</v>
      </c>
      <c r="F212" s="217" t="s">
        <v>312</v>
      </c>
      <c r="G212" s="218" t="s">
        <v>175</v>
      </c>
      <c r="H212" s="219">
        <v>7.2750000000000004</v>
      </c>
      <c r="I212" s="220"/>
      <c r="J212" s="221">
        <f>ROUND(I212*H212,2)</f>
        <v>0</v>
      </c>
      <c r="K212" s="217" t="s">
        <v>167</v>
      </c>
      <c r="L212" s="47"/>
      <c r="M212" s="222" t="s">
        <v>19</v>
      </c>
      <c r="N212" s="223" t="s">
        <v>42</v>
      </c>
      <c r="O212" s="87"/>
      <c r="P212" s="224">
        <f>O212*H212</f>
        <v>0</v>
      </c>
      <c r="Q212" s="224">
        <v>0.011169999999999999</v>
      </c>
      <c r="R212" s="224">
        <f>Q212*H212</f>
        <v>0.081261749999999994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168</v>
      </c>
      <c r="AT212" s="226" t="s">
        <v>163</v>
      </c>
      <c r="AU212" s="226" t="s">
        <v>80</v>
      </c>
      <c r="AY212" s="20" t="s">
        <v>161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78</v>
      </c>
      <c r="BK212" s="227">
        <f>ROUND(I212*H212,2)</f>
        <v>0</v>
      </c>
      <c r="BL212" s="20" t="s">
        <v>168</v>
      </c>
      <c r="BM212" s="226" t="s">
        <v>313</v>
      </c>
    </row>
    <row r="213" s="2" customFormat="1">
      <c r="A213" s="41"/>
      <c r="B213" s="42"/>
      <c r="C213" s="43"/>
      <c r="D213" s="228" t="s">
        <v>169</v>
      </c>
      <c r="E213" s="43"/>
      <c r="F213" s="229" t="s">
        <v>314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169</v>
      </c>
      <c r="AU213" s="20" t="s">
        <v>80</v>
      </c>
    </row>
    <row r="214" s="2" customFormat="1">
      <c r="A214" s="41"/>
      <c r="B214" s="42"/>
      <c r="C214" s="43"/>
      <c r="D214" s="233" t="s">
        <v>171</v>
      </c>
      <c r="E214" s="43"/>
      <c r="F214" s="234" t="s">
        <v>315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171</v>
      </c>
      <c r="AU214" s="20" t="s">
        <v>80</v>
      </c>
    </row>
    <row r="215" s="13" customFormat="1">
      <c r="A215" s="13"/>
      <c r="B215" s="235"/>
      <c r="C215" s="236"/>
      <c r="D215" s="228" t="s">
        <v>196</v>
      </c>
      <c r="E215" s="237" t="s">
        <v>19</v>
      </c>
      <c r="F215" s="238" t="s">
        <v>316</v>
      </c>
      <c r="G215" s="236"/>
      <c r="H215" s="239">
        <v>7.2750000000000004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196</v>
      </c>
      <c r="AU215" s="245" t="s">
        <v>80</v>
      </c>
      <c r="AV215" s="13" t="s">
        <v>80</v>
      </c>
      <c r="AW215" s="13" t="s">
        <v>33</v>
      </c>
      <c r="AX215" s="13" t="s">
        <v>71</v>
      </c>
      <c r="AY215" s="245" t="s">
        <v>161</v>
      </c>
    </row>
    <row r="216" s="14" customFormat="1">
      <c r="A216" s="14"/>
      <c r="B216" s="246"/>
      <c r="C216" s="247"/>
      <c r="D216" s="228" t="s">
        <v>196</v>
      </c>
      <c r="E216" s="248" t="s">
        <v>19</v>
      </c>
      <c r="F216" s="249" t="s">
        <v>198</v>
      </c>
      <c r="G216" s="247"/>
      <c r="H216" s="250">
        <v>7.2750000000000004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196</v>
      </c>
      <c r="AU216" s="256" t="s">
        <v>80</v>
      </c>
      <c r="AV216" s="14" t="s">
        <v>168</v>
      </c>
      <c r="AW216" s="14" t="s">
        <v>33</v>
      </c>
      <c r="AX216" s="14" t="s">
        <v>78</v>
      </c>
      <c r="AY216" s="256" t="s">
        <v>161</v>
      </c>
    </row>
    <row r="217" s="2" customFormat="1" ht="16.5" customHeight="1">
      <c r="A217" s="41"/>
      <c r="B217" s="42"/>
      <c r="C217" s="215" t="s">
        <v>317</v>
      </c>
      <c r="D217" s="215" t="s">
        <v>163</v>
      </c>
      <c r="E217" s="216" t="s">
        <v>318</v>
      </c>
      <c r="F217" s="217" t="s">
        <v>319</v>
      </c>
      <c r="G217" s="218" t="s">
        <v>175</v>
      </c>
      <c r="H217" s="219">
        <v>7.2750000000000004</v>
      </c>
      <c r="I217" s="220"/>
      <c r="J217" s="221">
        <f>ROUND(I217*H217,2)</f>
        <v>0</v>
      </c>
      <c r="K217" s="217" t="s">
        <v>167</v>
      </c>
      <c r="L217" s="47"/>
      <c r="M217" s="222" t="s">
        <v>19</v>
      </c>
      <c r="N217" s="223" t="s">
        <v>42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168</v>
      </c>
      <c r="AT217" s="226" t="s">
        <v>163</v>
      </c>
      <c r="AU217" s="226" t="s">
        <v>80</v>
      </c>
      <c r="AY217" s="20" t="s">
        <v>161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78</v>
      </c>
      <c r="BK217" s="227">
        <f>ROUND(I217*H217,2)</f>
        <v>0</v>
      </c>
      <c r="BL217" s="20" t="s">
        <v>168</v>
      </c>
      <c r="BM217" s="226" t="s">
        <v>320</v>
      </c>
    </row>
    <row r="218" s="2" customFormat="1">
      <c r="A218" s="41"/>
      <c r="B218" s="42"/>
      <c r="C218" s="43"/>
      <c r="D218" s="228" t="s">
        <v>169</v>
      </c>
      <c r="E218" s="43"/>
      <c r="F218" s="229" t="s">
        <v>321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169</v>
      </c>
      <c r="AU218" s="20" t="s">
        <v>80</v>
      </c>
    </row>
    <row r="219" s="2" customFormat="1">
      <c r="A219" s="41"/>
      <c r="B219" s="42"/>
      <c r="C219" s="43"/>
      <c r="D219" s="233" t="s">
        <v>171</v>
      </c>
      <c r="E219" s="43"/>
      <c r="F219" s="234" t="s">
        <v>322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171</v>
      </c>
      <c r="AU219" s="20" t="s">
        <v>80</v>
      </c>
    </row>
    <row r="220" s="2" customFormat="1" ht="16.5" customHeight="1">
      <c r="A220" s="41"/>
      <c r="B220" s="42"/>
      <c r="C220" s="215" t="s">
        <v>245</v>
      </c>
      <c r="D220" s="215" t="s">
        <v>163</v>
      </c>
      <c r="E220" s="216" t="s">
        <v>323</v>
      </c>
      <c r="F220" s="217" t="s">
        <v>324</v>
      </c>
      <c r="G220" s="218" t="s">
        <v>273</v>
      </c>
      <c r="H220" s="219">
        <v>0.091999999999999998</v>
      </c>
      <c r="I220" s="220"/>
      <c r="J220" s="221">
        <f>ROUND(I220*H220,2)</f>
        <v>0</v>
      </c>
      <c r="K220" s="217" t="s">
        <v>167</v>
      </c>
      <c r="L220" s="47"/>
      <c r="M220" s="222" t="s">
        <v>19</v>
      </c>
      <c r="N220" s="223" t="s">
        <v>42</v>
      </c>
      <c r="O220" s="87"/>
      <c r="P220" s="224">
        <f>O220*H220</f>
        <v>0</v>
      </c>
      <c r="Q220" s="224">
        <v>1.05291</v>
      </c>
      <c r="R220" s="224">
        <f>Q220*H220</f>
        <v>0.096867720000000004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168</v>
      </c>
      <c r="AT220" s="226" t="s">
        <v>163</v>
      </c>
      <c r="AU220" s="226" t="s">
        <v>80</v>
      </c>
      <c r="AY220" s="20" t="s">
        <v>161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78</v>
      </c>
      <c r="BK220" s="227">
        <f>ROUND(I220*H220,2)</f>
        <v>0</v>
      </c>
      <c r="BL220" s="20" t="s">
        <v>168</v>
      </c>
      <c r="BM220" s="226" t="s">
        <v>325</v>
      </c>
    </row>
    <row r="221" s="2" customFormat="1">
      <c r="A221" s="41"/>
      <c r="B221" s="42"/>
      <c r="C221" s="43"/>
      <c r="D221" s="228" t="s">
        <v>169</v>
      </c>
      <c r="E221" s="43"/>
      <c r="F221" s="229" t="s">
        <v>326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169</v>
      </c>
      <c r="AU221" s="20" t="s">
        <v>80</v>
      </c>
    </row>
    <row r="222" s="2" customFormat="1">
      <c r="A222" s="41"/>
      <c r="B222" s="42"/>
      <c r="C222" s="43"/>
      <c r="D222" s="233" t="s">
        <v>171</v>
      </c>
      <c r="E222" s="43"/>
      <c r="F222" s="234" t="s">
        <v>327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171</v>
      </c>
      <c r="AU222" s="20" t="s">
        <v>80</v>
      </c>
    </row>
    <row r="223" s="12" customFormat="1" ht="22.8" customHeight="1">
      <c r="A223" s="12"/>
      <c r="B223" s="199"/>
      <c r="C223" s="200"/>
      <c r="D223" s="201" t="s">
        <v>70</v>
      </c>
      <c r="E223" s="213" t="s">
        <v>189</v>
      </c>
      <c r="F223" s="213" t="s">
        <v>328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SUM(P224:P252)</f>
        <v>0</v>
      </c>
      <c r="Q223" s="207"/>
      <c r="R223" s="208">
        <f>SUM(R224:R252)</f>
        <v>20.6852448</v>
      </c>
      <c r="S223" s="207"/>
      <c r="T223" s="209">
        <f>SUM(T224:T252)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78</v>
      </c>
      <c r="AT223" s="211" t="s">
        <v>70</v>
      </c>
      <c r="AU223" s="211" t="s">
        <v>78</v>
      </c>
      <c r="AY223" s="210" t="s">
        <v>161</v>
      </c>
      <c r="BK223" s="212">
        <f>SUM(BK224:BK252)</f>
        <v>0</v>
      </c>
    </row>
    <row r="224" s="2" customFormat="1" ht="16.5" customHeight="1">
      <c r="A224" s="41"/>
      <c r="B224" s="42"/>
      <c r="C224" s="215" t="s">
        <v>329</v>
      </c>
      <c r="D224" s="215" t="s">
        <v>163</v>
      </c>
      <c r="E224" s="216" t="s">
        <v>330</v>
      </c>
      <c r="F224" s="217" t="s">
        <v>331</v>
      </c>
      <c r="G224" s="218" t="s">
        <v>175</v>
      </c>
      <c r="H224" s="219">
        <v>6.2119999999999997</v>
      </c>
      <c r="I224" s="220"/>
      <c r="J224" s="221">
        <f>ROUND(I224*H224,2)</f>
        <v>0</v>
      </c>
      <c r="K224" s="217" t="s">
        <v>167</v>
      </c>
      <c r="L224" s="47"/>
      <c r="M224" s="222" t="s">
        <v>19</v>
      </c>
      <c r="N224" s="223" t="s">
        <v>42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168</v>
      </c>
      <c r="AT224" s="226" t="s">
        <v>163</v>
      </c>
      <c r="AU224" s="226" t="s">
        <v>80</v>
      </c>
      <c r="AY224" s="20" t="s">
        <v>161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78</v>
      </c>
      <c r="BK224" s="227">
        <f>ROUND(I224*H224,2)</f>
        <v>0</v>
      </c>
      <c r="BL224" s="20" t="s">
        <v>168</v>
      </c>
      <c r="BM224" s="226" t="s">
        <v>332</v>
      </c>
    </row>
    <row r="225" s="2" customFormat="1">
      <c r="A225" s="41"/>
      <c r="B225" s="42"/>
      <c r="C225" s="43"/>
      <c r="D225" s="228" t="s">
        <v>169</v>
      </c>
      <c r="E225" s="43"/>
      <c r="F225" s="229" t="s">
        <v>333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169</v>
      </c>
      <c r="AU225" s="20" t="s">
        <v>80</v>
      </c>
    </row>
    <row r="226" s="2" customFormat="1">
      <c r="A226" s="41"/>
      <c r="B226" s="42"/>
      <c r="C226" s="43"/>
      <c r="D226" s="233" t="s">
        <v>171</v>
      </c>
      <c r="E226" s="43"/>
      <c r="F226" s="234" t="s">
        <v>334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171</v>
      </c>
      <c r="AU226" s="20" t="s">
        <v>80</v>
      </c>
    </row>
    <row r="227" s="13" customFormat="1">
      <c r="A227" s="13"/>
      <c r="B227" s="235"/>
      <c r="C227" s="236"/>
      <c r="D227" s="228" t="s">
        <v>196</v>
      </c>
      <c r="E227" s="237" t="s">
        <v>19</v>
      </c>
      <c r="F227" s="238" t="s">
        <v>335</v>
      </c>
      <c r="G227" s="236"/>
      <c r="H227" s="239">
        <v>6.2119999999999997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196</v>
      </c>
      <c r="AU227" s="245" t="s">
        <v>80</v>
      </c>
      <c r="AV227" s="13" t="s">
        <v>80</v>
      </c>
      <c r="AW227" s="13" t="s">
        <v>33</v>
      </c>
      <c r="AX227" s="13" t="s">
        <v>71</v>
      </c>
      <c r="AY227" s="245" t="s">
        <v>161</v>
      </c>
    </row>
    <row r="228" s="14" customFormat="1">
      <c r="A228" s="14"/>
      <c r="B228" s="246"/>
      <c r="C228" s="247"/>
      <c r="D228" s="228" t="s">
        <v>196</v>
      </c>
      <c r="E228" s="248" t="s">
        <v>19</v>
      </c>
      <c r="F228" s="249" t="s">
        <v>198</v>
      </c>
      <c r="G228" s="247"/>
      <c r="H228" s="250">
        <v>6.2119999999999997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196</v>
      </c>
      <c r="AU228" s="256" t="s">
        <v>80</v>
      </c>
      <c r="AV228" s="14" t="s">
        <v>168</v>
      </c>
      <c r="AW228" s="14" t="s">
        <v>33</v>
      </c>
      <c r="AX228" s="14" t="s">
        <v>78</v>
      </c>
      <c r="AY228" s="256" t="s">
        <v>161</v>
      </c>
    </row>
    <row r="229" s="2" customFormat="1" ht="16.5" customHeight="1">
      <c r="A229" s="41"/>
      <c r="B229" s="42"/>
      <c r="C229" s="257" t="s">
        <v>250</v>
      </c>
      <c r="D229" s="257" t="s">
        <v>241</v>
      </c>
      <c r="E229" s="258" t="s">
        <v>336</v>
      </c>
      <c r="F229" s="259" t="s">
        <v>337</v>
      </c>
      <c r="G229" s="260" t="s">
        <v>273</v>
      </c>
      <c r="H229" s="261">
        <v>1.1180000000000001</v>
      </c>
      <c r="I229" s="262"/>
      <c r="J229" s="263">
        <f>ROUND(I229*H229,2)</f>
        <v>0</v>
      </c>
      <c r="K229" s="259" t="s">
        <v>167</v>
      </c>
      <c r="L229" s="264"/>
      <c r="M229" s="265" t="s">
        <v>19</v>
      </c>
      <c r="N229" s="266" t="s">
        <v>42</v>
      </c>
      <c r="O229" s="87"/>
      <c r="P229" s="224">
        <f>O229*H229</f>
        <v>0</v>
      </c>
      <c r="Q229" s="224">
        <v>1</v>
      </c>
      <c r="R229" s="224">
        <f>Q229*H229</f>
        <v>1.1180000000000001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186</v>
      </c>
      <c r="AT229" s="226" t="s">
        <v>241</v>
      </c>
      <c r="AU229" s="226" t="s">
        <v>80</v>
      </c>
      <c r="AY229" s="20" t="s">
        <v>161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78</v>
      </c>
      <c r="BK229" s="227">
        <f>ROUND(I229*H229,2)</f>
        <v>0</v>
      </c>
      <c r="BL229" s="20" t="s">
        <v>168</v>
      </c>
      <c r="BM229" s="226" t="s">
        <v>338</v>
      </c>
    </row>
    <row r="230" s="2" customFormat="1">
      <c r="A230" s="41"/>
      <c r="B230" s="42"/>
      <c r="C230" s="43"/>
      <c r="D230" s="228" t="s">
        <v>169</v>
      </c>
      <c r="E230" s="43"/>
      <c r="F230" s="229" t="s">
        <v>337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169</v>
      </c>
      <c r="AU230" s="20" t="s">
        <v>80</v>
      </c>
    </row>
    <row r="231" s="13" customFormat="1">
      <c r="A231" s="13"/>
      <c r="B231" s="235"/>
      <c r="C231" s="236"/>
      <c r="D231" s="228" t="s">
        <v>196</v>
      </c>
      <c r="E231" s="237" t="s">
        <v>19</v>
      </c>
      <c r="F231" s="238" t="s">
        <v>339</v>
      </c>
      <c r="G231" s="236"/>
      <c r="H231" s="239">
        <v>1.1180000000000001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196</v>
      </c>
      <c r="AU231" s="245" t="s">
        <v>80</v>
      </c>
      <c r="AV231" s="13" t="s">
        <v>80</v>
      </c>
      <c r="AW231" s="13" t="s">
        <v>33</v>
      </c>
      <c r="AX231" s="13" t="s">
        <v>71</v>
      </c>
      <c r="AY231" s="245" t="s">
        <v>161</v>
      </c>
    </row>
    <row r="232" s="14" customFormat="1">
      <c r="A232" s="14"/>
      <c r="B232" s="246"/>
      <c r="C232" s="247"/>
      <c r="D232" s="228" t="s">
        <v>196</v>
      </c>
      <c r="E232" s="248" t="s">
        <v>19</v>
      </c>
      <c r="F232" s="249" t="s">
        <v>198</v>
      </c>
      <c r="G232" s="247"/>
      <c r="H232" s="250">
        <v>1.1180000000000001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196</v>
      </c>
      <c r="AU232" s="256" t="s">
        <v>80</v>
      </c>
      <c r="AV232" s="14" t="s">
        <v>168</v>
      </c>
      <c r="AW232" s="14" t="s">
        <v>33</v>
      </c>
      <c r="AX232" s="14" t="s">
        <v>78</v>
      </c>
      <c r="AY232" s="256" t="s">
        <v>161</v>
      </c>
    </row>
    <row r="233" s="2" customFormat="1" ht="16.5" customHeight="1">
      <c r="A233" s="41"/>
      <c r="B233" s="42"/>
      <c r="C233" s="215" t="s">
        <v>340</v>
      </c>
      <c r="D233" s="215" t="s">
        <v>163</v>
      </c>
      <c r="E233" s="216" t="s">
        <v>341</v>
      </c>
      <c r="F233" s="217" t="s">
        <v>342</v>
      </c>
      <c r="G233" s="218" t="s">
        <v>175</v>
      </c>
      <c r="H233" s="219">
        <v>12.94</v>
      </c>
      <c r="I233" s="220"/>
      <c r="J233" s="221">
        <f>ROUND(I233*H233,2)</f>
        <v>0</v>
      </c>
      <c r="K233" s="217" t="s">
        <v>167</v>
      </c>
      <c r="L233" s="47"/>
      <c r="M233" s="222" t="s">
        <v>19</v>
      </c>
      <c r="N233" s="223" t="s">
        <v>42</v>
      </c>
      <c r="O233" s="87"/>
      <c r="P233" s="224">
        <f>O233*H233</f>
        <v>0</v>
      </c>
      <c r="Q233" s="224">
        <v>0.46000000000000002</v>
      </c>
      <c r="R233" s="224">
        <f>Q233*H233</f>
        <v>5.9523999999999999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168</v>
      </c>
      <c r="AT233" s="226" t="s">
        <v>163</v>
      </c>
      <c r="AU233" s="226" t="s">
        <v>80</v>
      </c>
      <c r="AY233" s="20" t="s">
        <v>161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78</v>
      </c>
      <c r="BK233" s="227">
        <f>ROUND(I233*H233,2)</f>
        <v>0</v>
      </c>
      <c r="BL233" s="20" t="s">
        <v>168</v>
      </c>
      <c r="BM233" s="226" t="s">
        <v>343</v>
      </c>
    </row>
    <row r="234" s="2" customFormat="1">
      <c r="A234" s="41"/>
      <c r="B234" s="42"/>
      <c r="C234" s="43"/>
      <c r="D234" s="228" t="s">
        <v>169</v>
      </c>
      <c r="E234" s="43"/>
      <c r="F234" s="229" t="s">
        <v>344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169</v>
      </c>
      <c r="AU234" s="20" t="s">
        <v>80</v>
      </c>
    </row>
    <row r="235" s="2" customFormat="1">
      <c r="A235" s="41"/>
      <c r="B235" s="42"/>
      <c r="C235" s="43"/>
      <c r="D235" s="233" t="s">
        <v>171</v>
      </c>
      <c r="E235" s="43"/>
      <c r="F235" s="234" t="s">
        <v>345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171</v>
      </c>
      <c r="AU235" s="20" t="s">
        <v>80</v>
      </c>
    </row>
    <row r="236" s="13" customFormat="1">
      <c r="A236" s="13"/>
      <c r="B236" s="235"/>
      <c r="C236" s="236"/>
      <c r="D236" s="228" t="s">
        <v>196</v>
      </c>
      <c r="E236" s="237" t="s">
        <v>19</v>
      </c>
      <c r="F236" s="238" t="s">
        <v>346</v>
      </c>
      <c r="G236" s="236"/>
      <c r="H236" s="239">
        <v>12.94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196</v>
      </c>
      <c r="AU236" s="245" t="s">
        <v>80</v>
      </c>
      <c r="AV236" s="13" t="s">
        <v>80</v>
      </c>
      <c r="AW236" s="13" t="s">
        <v>33</v>
      </c>
      <c r="AX236" s="13" t="s">
        <v>71</v>
      </c>
      <c r="AY236" s="245" t="s">
        <v>161</v>
      </c>
    </row>
    <row r="237" s="14" customFormat="1">
      <c r="A237" s="14"/>
      <c r="B237" s="246"/>
      <c r="C237" s="247"/>
      <c r="D237" s="228" t="s">
        <v>196</v>
      </c>
      <c r="E237" s="248" t="s">
        <v>19</v>
      </c>
      <c r="F237" s="249" t="s">
        <v>198</v>
      </c>
      <c r="G237" s="247"/>
      <c r="H237" s="250">
        <v>12.94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196</v>
      </c>
      <c r="AU237" s="256" t="s">
        <v>80</v>
      </c>
      <c r="AV237" s="14" t="s">
        <v>168</v>
      </c>
      <c r="AW237" s="14" t="s">
        <v>33</v>
      </c>
      <c r="AX237" s="14" t="s">
        <v>78</v>
      </c>
      <c r="AY237" s="256" t="s">
        <v>161</v>
      </c>
    </row>
    <row r="238" s="2" customFormat="1" ht="24.15" customHeight="1">
      <c r="A238" s="41"/>
      <c r="B238" s="42"/>
      <c r="C238" s="215" t="s">
        <v>256</v>
      </c>
      <c r="D238" s="215" t="s">
        <v>163</v>
      </c>
      <c r="E238" s="216" t="s">
        <v>347</v>
      </c>
      <c r="F238" s="217" t="s">
        <v>348</v>
      </c>
      <c r="G238" s="218" t="s">
        <v>175</v>
      </c>
      <c r="H238" s="219">
        <v>60.740000000000002</v>
      </c>
      <c r="I238" s="220"/>
      <c r="J238" s="221">
        <f>ROUND(I238*H238,2)</f>
        <v>0</v>
      </c>
      <c r="K238" s="217" t="s">
        <v>19</v>
      </c>
      <c r="L238" s="47"/>
      <c r="M238" s="222" t="s">
        <v>19</v>
      </c>
      <c r="N238" s="223" t="s">
        <v>42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168</v>
      </c>
      <c r="AT238" s="226" t="s">
        <v>163</v>
      </c>
      <c r="AU238" s="226" t="s">
        <v>80</v>
      </c>
      <c r="AY238" s="20" t="s">
        <v>161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78</v>
      </c>
      <c r="BK238" s="227">
        <f>ROUND(I238*H238,2)</f>
        <v>0</v>
      </c>
      <c r="BL238" s="20" t="s">
        <v>168</v>
      </c>
      <c r="BM238" s="226" t="s">
        <v>349</v>
      </c>
    </row>
    <row r="239" s="2" customFormat="1">
      <c r="A239" s="41"/>
      <c r="B239" s="42"/>
      <c r="C239" s="43"/>
      <c r="D239" s="228" t="s">
        <v>169</v>
      </c>
      <c r="E239" s="43"/>
      <c r="F239" s="229" t="s">
        <v>348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169</v>
      </c>
      <c r="AU239" s="20" t="s">
        <v>80</v>
      </c>
    </row>
    <row r="240" s="13" customFormat="1">
      <c r="A240" s="13"/>
      <c r="B240" s="235"/>
      <c r="C240" s="236"/>
      <c r="D240" s="228" t="s">
        <v>196</v>
      </c>
      <c r="E240" s="237" t="s">
        <v>19</v>
      </c>
      <c r="F240" s="238" t="s">
        <v>350</v>
      </c>
      <c r="G240" s="236"/>
      <c r="H240" s="239">
        <v>28.739999999999998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196</v>
      </c>
      <c r="AU240" s="245" t="s">
        <v>80</v>
      </c>
      <c r="AV240" s="13" t="s">
        <v>80</v>
      </c>
      <c r="AW240" s="13" t="s">
        <v>33</v>
      </c>
      <c r="AX240" s="13" t="s">
        <v>71</v>
      </c>
      <c r="AY240" s="245" t="s">
        <v>161</v>
      </c>
    </row>
    <row r="241" s="13" customFormat="1">
      <c r="A241" s="13"/>
      <c r="B241" s="235"/>
      <c r="C241" s="236"/>
      <c r="D241" s="228" t="s">
        <v>196</v>
      </c>
      <c r="E241" s="237" t="s">
        <v>19</v>
      </c>
      <c r="F241" s="238" t="s">
        <v>351</v>
      </c>
      <c r="G241" s="236"/>
      <c r="H241" s="239">
        <v>32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196</v>
      </c>
      <c r="AU241" s="245" t="s">
        <v>80</v>
      </c>
      <c r="AV241" s="13" t="s">
        <v>80</v>
      </c>
      <c r="AW241" s="13" t="s">
        <v>33</v>
      </c>
      <c r="AX241" s="13" t="s">
        <v>71</v>
      </c>
      <c r="AY241" s="245" t="s">
        <v>161</v>
      </c>
    </row>
    <row r="242" s="14" customFormat="1">
      <c r="A242" s="14"/>
      <c r="B242" s="246"/>
      <c r="C242" s="247"/>
      <c r="D242" s="228" t="s">
        <v>196</v>
      </c>
      <c r="E242" s="248" t="s">
        <v>19</v>
      </c>
      <c r="F242" s="249" t="s">
        <v>198</v>
      </c>
      <c r="G242" s="247"/>
      <c r="H242" s="250">
        <v>60.739999999999995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196</v>
      </c>
      <c r="AU242" s="256" t="s">
        <v>80</v>
      </c>
      <c r="AV242" s="14" t="s">
        <v>168</v>
      </c>
      <c r="AW242" s="14" t="s">
        <v>33</v>
      </c>
      <c r="AX242" s="14" t="s">
        <v>78</v>
      </c>
      <c r="AY242" s="256" t="s">
        <v>161</v>
      </c>
    </row>
    <row r="243" s="2" customFormat="1" ht="16.5" customHeight="1">
      <c r="A243" s="41"/>
      <c r="B243" s="42"/>
      <c r="C243" s="215" t="s">
        <v>352</v>
      </c>
      <c r="D243" s="215" t="s">
        <v>163</v>
      </c>
      <c r="E243" s="216" t="s">
        <v>353</v>
      </c>
      <c r="F243" s="217" t="s">
        <v>354</v>
      </c>
      <c r="G243" s="218" t="s">
        <v>175</v>
      </c>
      <c r="H243" s="219">
        <v>60.740000000000002</v>
      </c>
      <c r="I243" s="220"/>
      <c r="J243" s="221">
        <f>ROUND(I243*H243,2)</f>
        <v>0</v>
      </c>
      <c r="K243" s="217" t="s">
        <v>167</v>
      </c>
      <c r="L243" s="47"/>
      <c r="M243" s="222" t="s">
        <v>19</v>
      </c>
      <c r="N243" s="223" t="s">
        <v>42</v>
      </c>
      <c r="O243" s="87"/>
      <c r="P243" s="224">
        <f>O243*H243</f>
        <v>0</v>
      </c>
      <c r="Q243" s="224">
        <v>0.089219999999999994</v>
      </c>
      <c r="R243" s="224">
        <f>Q243*H243</f>
        <v>5.4192228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168</v>
      </c>
      <c r="AT243" s="226" t="s">
        <v>163</v>
      </c>
      <c r="AU243" s="226" t="s">
        <v>80</v>
      </c>
      <c r="AY243" s="20" t="s">
        <v>161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78</v>
      </c>
      <c r="BK243" s="227">
        <f>ROUND(I243*H243,2)</f>
        <v>0</v>
      </c>
      <c r="BL243" s="20" t="s">
        <v>168</v>
      </c>
      <c r="BM243" s="226" t="s">
        <v>355</v>
      </c>
    </row>
    <row r="244" s="2" customFormat="1">
      <c r="A244" s="41"/>
      <c r="B244" s="42"/>
      <c r="C244" s="43"/>
      <c r="D244" s="228" t="s">
        <v>169</v>
      </c>
      <c r="E244" s="43"/>
      <c r="F244" s="229" t="s">
        <v>356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169</v>
      </c>
      <c r="AU244" s="20" t="s">
        <v>80</v>
      </c>
    </row>
    <row r="245" s="2" customFormat="1">
      <c r="A245" s="41"/>
      <c r="B245" s="42"/>
      <c r="C245" s="43"/>
      <c r="D245" s="233" t="s">
        <v>171</v>
      </c>
      <c r="E245" s="43"/>
      <c r="F245" s="234" t="s">
        <v>357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171</v>
      </c>
      <c r="AU245" s="20" t="s">
        <v>80</v>
      </c>
    </row>
    <row r="246" s="13" customFormat="1">
      <c r="A246" s="13"/>
      <c r="B246" s="235"/>
      <c r="C246" s="236"/>
      <c r="D246" s="228" t="s">
        <v>196</v>
      </c>
      <c r="E246" s="237" t="s">
        <v>19</v>
      </c>
      <c r="F246" s="238" t="s">
        <v>350</v>
      </c>
      <c r="G246" s="236"/>
      <c r="H246" s="239">
        <v>28.739999999999998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196</v>
      </c>
      <c r="AU246" s="245" t="s">
        <v>80</v>
      </c>
      <c r="AV246" s="13" t="s">
        <v>80</v>
      </c>
      <c r="AW246" s="13" t="s">
        <v>33</v>
      </c>
      <c r="AX246" s="13" t="s">
        <v>71</v>
      </c>
      <c r="AY246" s="245" t="s">
        <v>161</v>
      </c>
    </row>
    <row r="247" s="13" customFormat="1">
      <c r="A247" s="13"/>
      <c r="B247" s="235"/>
      <c r="C247" s="236"/>
      <c r="D247" s="228" t="s">
        <v>196</v>
      </c>
      <c r="E247" s="237" t="s">
        <v>19</v>
      </c>
      <c r="F247" s="238" t="s">
        <v>351</v>
      </c>
      <c r="G247" s="236"/>
      <c r="H247" s="239">
        <v>32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196</v>
      </c>
      <c r="AU247" s="245" t="s">
        <v>80</v>
      </c>
      <c r="AV247" s="13" t="s">
        <v>80</v>
      </c>
      <c r="AW247" s="13" t="s">
        <v>33</v>
      </c>
      <c r="AX247" s="13" t="s">
        <v>71</v>
      </c>
      <c r="AY247" s="245" t="s">
        <v>161</v>
      </c>
    </row>
    <row r="248" s="14" customFormat="1">
      <c r="A248" s="14"/>
      <c r="B248" s="246"/>
      <c r="C248" s="247"/>
      <c r="D248" s="228" t="s">
        <v>196</v>
      </c>
      <c r="E248" s="248" t="s">
        <v>19</v>
      </c>
      <c r="F248" s="249" t="s">
        <v>198</v>
      </c>
      <c r="G248" s="247"/>
      <c r="H248" s="250">
        <v>60.739999999999995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196</v>
      </c>
      <c r="AU248" s="256" t="s">
        <v>80</v>
      </c>
      <c r="AV248" s="14" t="s">
        <v>168</v>
      </c>
      <c r="AW248" s="14" t="s">
        <v>33</v>
      </c>
      <c r="AX248" s="14" t="s">
        <v>78</v>
      </c>
      <c r="AY248" s="256" t="s">
        <v>161</v>
      </c>
    </row>
    <row r="249" s="2" customFormat="1" ht="16.5" customHeight="1">
      <c r="A249" s="41"/>
      <c r="B249" s="42"/>
      <c r="C249" s="257" t="s">
        <v>262</v>
      </c>
      <c r="D249" s="257" t="s">
        <v>241</v>
      </c>
      <c r="E249" s="258" t="s">
        <v>358</v>
      </c>
      <c r="F249" s="259" t="s">
        <v>359</v>
      </c>
      <c r="G249" s="260" t="s">
        <v>175</v>
      </c>
      <c r="H249" s="261">
        <v>62.561999999999998</v>
      </c>
      <c r="I249" s="262"/>
      <c r="J249" s="263">
        <f>ROUND(I249*H249,2)</f>
        <v>0</v>
      </c>
      <c r="K249" s="259" t="s">
        <v>167</v>
      </c>
      <c r="L249" s="264"/>
      <c r="M249" s="265" t="s">
        <v>19</v>
      </c>
      <c r="N249" s="266" t="s">
        <v>42</v>
      </c>
      <c r="O249" s="87"/>
      <c r="P249" s="224">
        <f>O249*H249</f>
        <v>0</v>
      </c>
      <c r="Q249" s="224">
        <v>0.13100000000000001</v>
      </c>
      <c r="R249" s="224">
        <f>Q249*H249</f>
        <v>8.1956220000000002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186</v>
      </c>
      <c r="AT249" s="226" t="s">
        <v>241</v>
      </c>
      <c r="AU249" s="226" t="s">
        <v>80</v>
      </c>
      <c r="AY249" s="20" t="s">
        <v>161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78</v>
      </c>
      <c r="BK249" s="227">
        <f>ROUND(I249*H249,2)</f>
        <v>0</v>
      </c>
      <c r="BL249" s="20" t="s">
        <v>168</v>
      </c>
      <c r="BM249" s="226" t="s">
        <v>360</v>
      </c>
    </row>
    <row r="250" s="2" customFormat="1">
      <c r="A250" s="41"/>
      <c r="B250" s="42"/>
      <c r="C250" s="43"/>
      <c r="D250" s="228" t="s">
        <v>169</v>
      </c>
      <c r="E250" s="43"/>
      <c r="F250" s="229" t="s">
        <v>359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169</v>
      </c>
      <c r="AU250" s="20" t="s">
        <v>80</v>
      </c>
    </row>
    <row r="251" s="13" customFormat="1">
      <c r="A251" s="13"/>
      <c r="B251" s="235"/>
      <c r="C251" s="236"/>
      <c r="D251" s="228" t="s">
        <v>196</v>
      </c>
      <c r="E251" s="237" t="s">
        <v>19</v>
      </c>
      <c r="F251" s="238" t="s">
        <v>361</v>
      </c>
      <c r="G251" s="236"/>
      <c r="H251" s="239">
        <v>62.561999999999998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196</v>
      </c>
      <c r="AU251" s="245" t="s">
        <v>80</v>
      </c>
      <c r="AV251" s="13" t="s">
        <v>80</v>
      </c>
      <c r="AW251" s="13" t="s">
        <v>33</v>
      </c>
      <c r="AX251" s="13" t="s">
        <v>71</v>
      </c>
      <c r="AY251" s="245" t="s">
        <v>161</v>
      </c>
    </row>
    <row r="252" s="14" customFormat="1">
      <c r="A252" s="14"/>
      <c r="B252" s="246"/>
      <c r="C252" s="247"/>
      <c r="D252" s="228" t="s">
        <v>196</v>
      </c>
      <c r="E252" s="248" t="s">
        <v>19</v>
      </c>
      <c r="F252" s="249" t="s">
        <v>198</v>
      </c>
      <c r="G252" s="247"/>
      <c r="H252" s="250">
        <v>62.561999999999998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196</v>
      </c>
      <c r="AU252" s="256" t="s">
        <v>80</v>
      </c>
      <c r="AV252" s="14" t="s">
        <v>168</v>
      </c>
      <c r="AW252" s="14" t="s">
        <v>33</v>
      </c>
      <c r="AX252" s="14" t="s">
        <v>78</v>
      </c>
      <c r="AY252" s="256" t="s">
        <v>161</v>
      </c>
    </row>
    <row r="253" s="12" customFormat="1" ht="22.8" customHeight="1">
      <c r="A253" s="12"/>
      <c r="B253" s="199"/>
      <c r="C253" s="200"/>
      <c r="D253" s="201" t="s">
        <v>70</v>
      </c>
      <c r="E253" s="213" t="s">
        <v>181</v>
      </c>
      <c r="F253" s="213" t="s">
        <v>362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SUM(P254:P354)</f>
        <v>0</v>
      </c>
      <c r="Q253" s="207"/>
      <c r="R253" s="208">
        <f>SUM(R254:R354)</f>
        <v>11.885297979999999</v>
      </c>
      <c r="S253" s="207"/>
      <c r="T253" s="209">
        <f>SUM(T254:T354)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78</v>
      </c>
      <c r="AT253" s="211" t="s">
        <v>70</v>
      </c>
      <c r="AU253" s="211" t="s">
        <v>78</v>
      </c>
      <c r="AY253" s="210" t="s">
        <v>161</v>
      </c>
      <c r="BK253" s="212">
        <f>SUM(BK254:BK354)</f>
        <v>0</v>
      </c>
    </row>
    <row r="254" s="2" customFormat="1" ht="16.5" customHeight="1">
      <c r="A254" s="41"/>
      <c r="B254" s="42"/>
      <c r="C254" s="215" t="s">
        <v>363</v>
      </c>
      <c r="D254" s="215" t="s">
        <v>163</v>
      </c>
      <c r="E254" s="216" t="s">
        <v>364</v>
      </c>
      <c r="F254" s="217" t="s">
        <v>365</v>
      </c>
      <c r="G254" s="218" t="s">
        <v>175</v>
      </c>
      <c r="H254" s="219">
        <v>61.945</v>
      </c>
      <c r="I254" s="220"/>
      <c r="J254" s="221">
        <f>ROUND(I254*H254,2)</f>
        <v>0</v>
      </c>
      <c r="K254" s="217" t="s">
        <v>167</v>
      </c>
      <c r="L254" s="47"/>
      <c r="M254" s="222" t="s">
        <v>19</v>
      </c>
      <c r="N254" s="223" t="s">
        <v>42</v>
      </c>
      <c r="O254" s="87"/>
      <c r="P254" s="224">
        <f>O254*H254</f>
        <v>0</v>
      </c>
      <c r="Q254" s="224">
        <v>0.0073499999999999998</v>
      </c>
      <c r="R254" s="224">
        <f>Q254*H254</f>
        <v>0.45529575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168</v>
      </c>
      <c r="AT254" s="226" t="s">
        <v>163</v>
      </c>
      <c r="AU254" s="226" t="s">
        <v>80</v>
      </c>
      <c r="AY254" s="20" t="s">
        <v>161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78</v>
      </c>
      <c r="BK254" s="227">
        <f>ROUND(I254*H254,2)</f>
        <v>0</v>
      </c>
      <c r="BL254" s="20" t="s">
        <v>168</v>
      </c>
      <c r="BM254" s="226" t="s">
        <v>366</v>
      </c>
    </row>
    <row r="255" s="2" customFormat="1">
      <c r="A255" s="41"/>
      <c r="B255" s="42"/>
      <c r="C255" s="43"/>
      <c r="D255" s="228" t="s">
        <v>169</v>
      </c>
      <c r="E255" s="43"/>
      <c r="F255" s="229" t="s">
        <v>367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169</v>
      </c>
      <c r="AU255" s="20" t="s">
        <v>80</v>
      </c>
    </row>
    <row r="256" s="2" customFormat="1">
      <c r="A256" s="41"/>
      <c r="B256" s="42"/>
      <c r="C256" s="43"/>
      <c r="D256" s="233" t="s">
        <v>171</v>
      </c>
      <c r="E256" s="43"/>
      <c r="F256" s="234" t="s">
        <v>368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171</v>
      </c>
      <c r="AU256" s="20" t="s">
        <v>80</v>
      </c>
    </row>
    <row r="257" s="15" customFormat="1">
      <c r="A257" s="15"/>
      <c r="B257" s="267"/>
      <c r="C257" s="268"/>
      <c r="D257" s="228" t="s">
        <v>196</v>
      </c>
      <c r="E257" s="269" t="s">
        <v>19</v>
      </c>
      <c r="F257" s="270" t="s">
        <v>369</v>
      </c>
      <c r="G257" s="268"/>
      <c r="H257" s="269" t="s">
        <v>19</v>
      </c>
      <c r="I257" s="271"/>
      <c r="J257" s="268"/>
      <c r="K257" s="268"/>
      <c r="L257" s="272"/>
      <c r="M257" s="273"/>
      <c r="N257" s="274"/>
      <c r="O257" s="274"/>
      <c r="P257" s="274"/>
      <c r="Q257" s="274"/>
      <c r="R257" s="274"/>
      <c r="S257" s="274"/>
      <c r="T257" s="27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6" t="s">
        <v>196</v>
      </c>
      <c r="AU257" s="276" t="s">
        <v>80</v>
      </c>
      <c r="AV257" s="15" t="s">
        <v>78</v>
      </c>
      <c r="AW257" s="15" t="s">
        <v>33</v>
      </c>
      <c r="AX257" s="15" t="s">
        <v>71</v>
      </c>
      <c r="AY257" s="276" t="s">
        <v>161</v>
      </c>
    </row>
    <row r="258" s="13" customFormat="1">
      <c r="A258" s="13"/>
      <c r="B258" s="235"/>
      <c r="C258" s="236"/>
      <c r="D258" s="228" t="s">
        <v>196</v>
      </c>
      <c r="E258" s="237" t="s">
        <v>19</v>
      </c>
      <c r="F258" s="238" t="s">
        <v>370</v>
      </c>
      <c r="G258" s="236"/>
      <c r="H258" s="239">
        <v>65.719999999999999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196</v>
      </c>
      <c r="AU258" s="245" t="s">
        <v>80</v>
      </c>
      <c r="AV258" s="13" t="s">
        <v>80</v>
      </c>
      <c r="AW258" s="13" t="s">
        <v>33</v>
      </c>
      <c r="AX258" s="13" t="s">
        <v>71</v>
      </c>
      <c r="AY258" s="245" t="s">
        <v>161</v>
      </c>
    </row>
    <row r="259" s="13" customFormat="1">
      <c r="A259" s="13"/>
      <c r="B259" s="235"/>
      <c r="C259" s="236"/>
      <c r="D259" s="228" t="s">
        <v>196</v>
      </c>
      <c r="E259" s="237" t="s">
        <v>19</v>
      </c>
      <c r="F259" s="238" t="s">
        <v>371</v>
      </c>
      <c r="G259" s="236"/>
      <c r="H259" s="239">
        <v>-6.7249999999999996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196</v>
      </c>
      <c r="AU259" s="245" t="s">
        <v>80</v>
      </c>
      <c r="AV259" s="13" t="s">
        <v>80</v>
      </c>
      <c r="AW259" s="13" t="s">
        <v>33</v>
      </c>
      <c r="AX259" s="13" t="s">
        <v>71</v>
      </c>
      <c r="AY259" s="245" t="s">
        <v>161</v>
      </c>
    </row>
    <row r="260" s="16" customFormat="1">
      <c r="A260" s="16"/>
      <c r="B260" s="277"/>
      <c r="C260" s="278"/>
      <c r="D260" s="228" t="s">
        <v>196</v>
      </c>
      <c r="E260" s="279" t="s">
        <v>19</v>
      </c>
      <c r="F260" s="280" t="s">
        <v>372</v>
      </c>
      <c r="G260" s="278"/>
      <c r="H260" s="281">
        <v>58.994999999999997</v>
      </c>
      <c r="I260" s="282"/>
      <c r="J260" s="278"/>
      <c r="K260" s="278"/>
      <c r="L260" s="283"/>
      <c r="M260" s="284"/>
      <c r="N260" s="285"/>
      <c r="O260" s="285"/>
      <c r="P260" s="285"/>
      <c r="Q260" s="285"/>
      <c r="R260" s="285"/>
      <c r="S260" s="285"/>
      <c r="T260" s="28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87" t="s">
        <v>196</v>
      </c>
      <c r="AU260" s="287" t="s">
        <v>80</v>
      </c>
      <c r="AV260" s="16" t="s">
        <v>178</v>
      </c>
      <c r="AW260" s="16" t="s">
        <v>33</v>
      </c>
      <c r="AX260" s="16" t="s">
        <v>71</v>
      </c>
      <c r="AY260" s="287" t="s">
        <v>161</v>
      </c>
    </row>
    <row r="261" s="13" customFormat="1">
      <c r="A261" s="13"/>
      <c r="B261" s="235"/>
      <c r="C261" s="236"/>
      <c r="D261" s="228" t="s">
        <v>196</v>
      </c>
      <c r="E261" s="237" t="s">
        <v>19</v>
      </c>
      <c r="F261" s="238" t="s">
        <v>373</v>
      </c>
      <c r="G261" s="236"/>
      <c r="H261" s="239">
        <v>2.9500000000000002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196</v>
      </c>
      <c r="AU261" s="245" t="s">
        <v>80</v>
      </c>
      <c r="AV261" s="13" t="s">
        <v>80</v>
      </c>
      <c r="AW261" s="13" t="s">
        <v>33</v>
      </c>
      <c r="AX261" s="13" t="s">
        <v>71</v>
      </c>
      <c r="AY261" s="245" t="s">
        <v>161</v>
      </c>
    </row>
    <row r="262" s="14" customFormat="1">
      <c r="A262" s="14"/>
      <c r="B262" s="246"/>
      <c r="C262" s="247"/>
      <c r="D262" s="228" t="s">
        <v>196</v>
      </c>
      <c r="E262" s="248" t="s">
        <v>19</v>
      </c>
      <c r="F262" s="249" t="s">
        <v>198</v>
      </c>
      <c r="G262" s="247"/>
      <c r="H262" s="250">
        <v>61.945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196</v>
      </c>
      <c r="AU262" s="256" t="s">
        <v>80</v>
      </c>
      <c r="AV262" s="14" t="s">
        <v>168</v>
      </c>
      <c r="AW262" s="14" t="s">
        <v>33</v>
      </c>
      <c r="AX262" s="14" t="s">
        <v>78</v>
      </c>
      <c r="AY262" s="256" t="s">
        <v>161</v>
      </c>
    </row>
    <row r="263" s="2" customFormat="1" ht="16.5" customHeight="1">
      <c r="A263" s="41"/>
      <c r="B263" s="42"/>
      <c r="C263" s="215" t="s">
        <v>269</v>
      </c>
      <c r="D263" s="215" t="s">
        <v>163</v>
      </c>
      <c r="E263" s="216" t="s">
        <v>374</v>
      </c>
      <c r="F263" s="217" t="s">
        <v>375</v>
      </c>
      <c r="G263" s="218" t="s">
        <v>175</v>
      </c>
      <c r="H263" s="219">
        <v>61.945</v>
      </c>
      <c r="I263" s="220"/>
      <c r="J263" s="221">
        <f>ROUND(I263*H263,2)</f>
        <v>0</v>
      </c>
      <c r="K263" s="217" t="s">
        <v>167</v>
      </c>
      <c r="L263" s="47"/>
      <c r="M263" s="222" t="s">
        <v>19</v>
      </c>
      <c r="N263" s="223" t="s">
        <v>42</v>
      </c>
      <c r="O263" s="87"/>
      <c r="P263" s="224">
        <f>O263*H263</f>
        <v>0</v>
      </c>
      <c r="Q263" s="224">
        <v>0.015400000000000001</v>
      </c>
      <c r="R263" s="224">
        <f>Q263*H263</f>
        <v>0.95395300000000005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168</v>
      </c>
      <c r="AT263" s="226" t="s">
        <v>163</v>
      </c>
      <c r="AU263" s="226" t="s">
        <v>80</v>
      </c>
      <c r="AY263" s="20" t="s">
        <v>161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78</v>
      </c>
      <c r="BK263" s="227">
        <f>ROUND(I263*H263,2)</f>
        <v>0</v>
      </c>
      <c r="BL263" s="20" t="s">
        <v>168</v>
      </c>
      <c r="BM263" s="226" t="s">
        <v>376</v>
      </c>
    </row>
    <row r="264" s="2" customFormat="1">
      <c r="A264" s="41"/>
      <c r="B264" s="42"/>
      <c r="C264" s="43"/>
      <c r="D264" s="228" t="s">
        <v>169</v>
      </c>
      <c r="E264" s="43"/>
      <c r="F264" s="229" t="s">
        <v>377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169</v>
      </c>
      <c r="AU264" s="20" t="s">
        <v>80</v>
      </c>
    </row>
    <row r="265" s="2" customFormat="1">
      <c r="A265" s="41"/>
      <c r="B265" s="42"/>
      <c r="C265" s="43"/>
      <c r="D265" s="233" t="s">
        <v>171</v>
      </c>
      <c r="E265" s="43"/>
      <c r="F265" s="234" t="s">
        <v>378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171</v>
      </c>
      <c r="AU265" s="20" t="s">
        <v>80</v>
      </c>
    </row>
    <row r="266" s="2" customFormat="1" ht="16.5" customHeight="1">
      <c r="A266" s="41"/>
      <c r="B266" s="42"/>
      <c r="C266" s="215" t="s">
        <v>379</v>
      </c>
      <c r="D266" s="215" t="s">
        <v>163</v>
      </c>
      <c r="E266" s="216" t="s">
        <v>380</v>
      </c>
      <c r="F266" s="217" t="s">
        <v>381</v>
      </c>
      <c r="G266" s="218" t="s">
        <v>175</v>
      </c>
      <c r="H266" s="219">
        <v>123.89</v>
      </c>
      <c r="I266" s="220"/>
      <c r="J266" s="221">
        <f>ROUND(I266*H266,2)</f>
        <v>0</v>
      </c>
      <c r="K266" s="217" t="s">
        <v>167</v>
      </c>
      <c r="L266" s="47"/>
      <c r="M266" s="222" t="s">
        <v>19</v>
      </c>
      <c r="N266" s="223" t="s">
        <v>42</v>
      </c>
      <c r="O266" s="87"/>
      <c r="P266" s="224">
        <f>O266*H266</f>
        <v>0</v>
      </c>
      <c r="Q266" s="224">
        <v>0.0030000000000000001</v>
      </c>
      <c r="R266" s="224">
        <f>Q266*H266</f>
        <v>0.37167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168</v>
      </c>
      <c r="AT266" s="226" t="s">
        <v>163</v>
      </c>
      <c r="AU266" s="226" t="s">
        <v>80</v>
      </c>
      <c r="AY266" s="20" t="s">
        <v>161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78</v>
      </c>
      <c r="BK266" s="227">
        <f>ROUND(I266*H266,2)</f>
        <v>0</v>
      </c>
      <c r="BL266" s="20" t="s">
        <v>168</v>
      </c>
      <c r="BM266" s="226" t="s">
        <v>382</v>
      </c>
    </row>
    <row r="267" s="2" customFormat="1">
      <c r="A267" s="41"/>
      <c r="B267" s="42"/>
      <c r="C267" s="43"/>
      <c r="D267" s="228" t="s">
        <v>169</v>
      </c>
      <c r="E267" s="43"/>
      <c r="F267" s="229" t="s">
        <v>383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169</v>
      </c>
      <c r="AU267" s="20" t="s">
        <v>80</v>
      </c>
    </row>
    <row r="268" s="2" customFormat="1">
      <c r="A268" s="41"/>
      <c r="B268" s="42"/>
      <c r="C268" s="43"/>
      <c r="D268" s="233" t="s">
        <v>171</v>
      </c>
      <c r="E268" s="43"/>
      <c r="F268" s="234" t="s">
        <v>384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171</v>
      </c>
      <c r="AU268" s="20" t="s">
        <v>80</v>
      </c>
    </row>
    <row r="269" s="13" customFormat="1">
      <c r="A269" s="13"/>
      <c r="B269" s="235"/>
      <c r="C269" s="236"/>
      <c r="D269" s="228" t="s">
        <v>196</v>
      </c>
      <c r="E269" s="237" t="s">
        <v>19</v>
      </c>
      <c r="F269" s="238" t="s">
        <v>385</v>
      </c>
      <c r="G269" s="236"/>
      <c r="H269" s="239">
        <v>123.89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196</v>
      </c>
      <c r="AU269" s="245" t="s">
        <v>80</v>
      </c>
      <c r="AV269" s="13" t="s">
        <v>80</v>
      </c>
      <c r="AW269" s="13" t="s">
        <v>33</v>
      </c>
      <c r="AX269" s="13" t="s">
        <v>71</v>
      </c>
      <c r="AY269" s="245" t="s">
        <v>161</v>
      </c>
    </row>
    <row r="270" s="14" customFormat="1">
      <c r="A270" s="14"/>
      <c r="B270" s="246"/>
      <c r="C270" s="247"/>
      <c r="D270" s="228" t="s">
        <v>196</v>
      </c>
      <c r="E270" s="248" t="s">
        <v>19</v>
      </c>
      <c r="F270" s="249" t="s">
        <v>198</v>
      </c>
      <c r="G270" s="247"/>
      <c r="H270" s="250">
        <v>123.89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196</v>
      </c>
      <c r="AU270" s="256" t="s">
        <v>80</v>
      </c>
      <c r="AV270" s="14" t="s">
        <v>168</v>
      </c>
      <c r="AW270" s="14" t="s">
        <v>33</v>
      </c>
      <c r="AX270" s="14" t="s">
        <v>78</v>
      </c>
      <c r="AY270" s="256" t="s">
        <v>161</v>
      </c>
    </row>
    <row r="271" s="2" customFormat="1" ht="16.5" customHeight="1">
      <c r="A271" s="41"/>
      <c r="B271" s="42"/>
      <c r="C271" s="215" t="s">
        <v>274</v>
      </c>
      <c r="D271" s="215" t="s">
        <v>163</v>
      </c>
      <c r="E271" s="216" t="s">
        <v>386</v>
      </c>
      <c r="F271" s="217" t="s">
        <v>387</v>
      </c>
      <c r="G271" s="218" t="s">
        <v>175</v>
      </c>
      <c r="H271" s="219">
        <v>61.945</v>
      </c>
      <c r="I271" s="220"/>
      <c r="J271" s="221">
        <f>ROUND(I271*H271,2)</f>
        <v>0</v>
      </c>
      <c r="K271" s="217" t="s">
        <v>167</v>
      </c>
      <c r="L271" s="47"/>
      <c r="M271" s="222" t="s">
        <v>19</v>
      </c>
      <c r="N271" s="223" t="s">
        <v>42</v>
      </c>
      <c r="O271" s="87"/>
      <c r="P271" s="224">
        <f>O271*H271</f>
        <v>0</v>
      </c>
      <c r="Q271" s="224">
        <v>0.0079000000000000008</v>
      </c>
      <c r="R271" s="224">
        <f>Q271*H271</f>
        <v>0.48936550000000006</v>
      </c>
      <c r="S271" s="224">
        <v>0</v>
      </c>
      <c r="T271" s="225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6" t="s">
        <v>168</v>
      </c>
      <c r="AT271" s="226" t="s">
        <v>163</v>
      </c>
      <c r="AU271" s="226" t="s">
        <v>80</v>
      </c>
      <c r="AY271" s="20" t="s">
        <v>161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20" t="s">
        <v>78</v>
      </c>
      <c r="BK271" s="227">
        <f>ROUND(I271*H271,2)</f>
        <v>0</v>
      </c>
      <c r="BL271" s="20" t="s">
        <v>168</v>
      </c>
      <c r="BM271" s="226" t="s">
        <v>388</v>
      </c>
    </row>
    <row r="272" s="2" customFormat="1">
      <c r="A272" s="41"/>
      <c r="B272" s="42"/>
      <c r="C272" s="43"/>
      <c r="D272" s="228" t="s">
        <v>169</v>
      </c>
      <c r="E272" s="43"/>
      <c r="F272" s="229" t="s">
        <v>389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169</v>
      </c>
      <c r="AU272" s="20" t="s">
        <v>80</v>
      </c>
    </row>
    <row r="273" s="2" customFormat="1">
      <c r="A273" s="41"/>
      <c r="B273" s="42"/>
      <c r="C273" s="43"/>
      <c r="D273" s="233" t="s">
        <v>171</v>
      </c>
      <c r="E273" s="43"/>
      <c r="F273" s="234" t="s">
        <v>390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171</v>
      </c>
      <c r="AU273" s="20" t="s">
        <v>80</v>
      </c>
    </row>
    <row r="274" s="2" customFormat="1" ht="16.5" customHeight="1">
      <c r="A274" s="41"/>
      <c r="B274" s="42"/>
      <c r="C274" s="215" t="s">
        <v>391</v>
      </c>
      <c r="D274" s="215" t="s">
        <v>163</v>
      </c>
      <c r="E274" s="216" t="s">
        <v>392</v>
      </c>
      <c r="F274" s="217" t="s">
        <v>393</v>
      </c>
      <c r="G274" s="218" t="s">
        <v>175</v>
      </c>
      <c r="H274" s="219">
        <v>145.09800000000001</v>
      </c>
      <c r="I274" s="220"/>
      <c r="J274" s="221">
        <f>ROUND(I274*H274,2)</f>
        <v>0</v>
      </c>
      <c r="K274" s="217" t="s">
        <v>167</v>
      </c>
      <c r="L274" s="47"/>
      <c r="M274" s="222" t="s">
        <v>19</v>
      </c>
      <c r="N274" s="223" t="s">
        <v>42</v>
      </c>
      <c r="O274" s="87"/>
      <c r="P274" s="224">
        <f>O274*H274</f>
        <v>0</v>
      </c>
      <c r="Q274" s="224">
        <v>0.0027000000000000001</v>
      </c>
      <c r="R274" s="224">
        <f>Q274*H274</f>
        <v>0.39176460000000007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168</v>
      </c>
      <c r="AT274" s="226" t="s">
        <v>163</v>
      </c>
      <c r="AU274" s="226" t="s">
        <v>80</v>
      </c>
      <c r="AY274" s="20" t="s">
        <v>161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78</v>
      </c>
      <c r="BK274" s="227">
        <f>ROUND(I274*H274,2)</f>
        <v>0</v>
      </c>
      <c r="BL274" s="20" t="s">
        <v>168</v>
      </c>
      <c r="BM274" s="226" t="s">
        <v>394</v>
      </c>
    </row>
    <row r="275" s="2" customFormat="1">
      <c r="A275" s="41"/>
      <c r="B275" s="42"/>
      <c r="C275" s="43"/>
      <c r="D275" s="228" t="s">
        <v>169</v>
      </c>
      <c r="E275" s="43"/>
      <c r="F275" s="229" t="s">
        <v>395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169</v>
      </c>
      <c r="AU275" s="20" t="s">
        <v>80</v>
      </c>
    </row>
    <row r="276" s="2" customFormat="1">
      <c r="A276" s="41"/>
      <c r="B276" s="42"/>
      <c r="C276" s="43"/>
      <c r="D276" s="233" t="s">
        <v>171</v>
      </c>
      <c r="E276" s="43"/>
      <c r="F276" s="234" t="s">
        <v>396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171</v>
      </c>
      <c r="AU276" s="20" t="s">
        <v>80</v>
      </c>
    </row>
    <row r="277" s="13" customFormat="1">
      <c r="A277" s="13"/>
      <c r="B277" s="235"/>
      <c r="C277" s="236"/>
      <c r="D277" s="228" t="s">
        <v>196</v>
      </c>
      <c r="E277" s="237" t="s">
        <v>19</v>
      </c>
      <c r="F277" s="238" t="s">
        <v>397</v>
      </c>
      <c r="G277" s="236"/>
      <c r="H277" s="239">
        <v>35.018000000000001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196</v>
      </c>
      <c r="AU277" s="245" t="s">
        <v>80</v>
      </c>
      <c r="AV277" s="13" t="s">
        <v>80</v>
      </c>
      <c r="AW277" s="13" t="s">
        <v>33</v>
      </c>
      <c r="AX277" s="13" t="s">
        <v>71</v>
      </c>
      <c r="AY277" s="245" t="s">
        <v>161</v>
      </c>
    </row>
    <row r="278" s="13" customFormat="1">
      <c r="A278" s="13"/>
      <c r="B278" s="235"/>
      <c r="C278" s="236"/>
      <c r="D278" s="228" t="s">
        <v>196</v>
      </c>
      <c r="E278" s="237" t="s">
        <v>19</v>
      </c>
      <c r="F278" s="238" t="s">
        <v>291</v>
      </c>
      <c r="G278" s="236"/>
      <c r="H278" s="239">
        <v>34.399999999999999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196</v>
      </c>
      <c r="AU278" s="245" t="s">
        <v>80</v>
      </c>
      <c r="AV278" s="13" t="s">
        <v>80</v>
      </c>
      <c r="AW278" s="13" t="s">
        <v>33</v>
      </c>
      <c r="AX278" s="13" t="s">
        <v>71</v>
      </c>
      <c r="AY278" s="245" t="s">
        <v>161</v>
      </c>
    </row>
    <row r="279" s="13" customFormat="1">
      <c r="A279" s="13"/>
      <c r="B279" s="235"/>
      <c r="C279" s="236"/>
      <c r="D279" s="228" t="s">
        <v>196</v>
      </c>
      <c r="E279" s="237" t="s">
        <v>19</v>
      </c>
      <c r="F279" s="238" t="s">
        <v>398</v>
      </c>
      <c r="G279" s="236"/>
      <c r="H279" s="239">
        <v>75.680000000000007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196</v>
      </c>
      <c r="AU279" s="245" t="s">
        <v>80</v>
      </c>
      <c r="AV279" s="13" t="s">
        <v>80</v>
      </c>
      <c r="AW279" s="13" t="s">
        <v>33</v>
      </c>
      <c r="AX279" s="13" t="s">
        <v>71</v>
      </c>
      <c r="AY279" s="245" t="s">
        <v>161</v>
      </c>
    </row>
    <row r="280" s="14" customFormat="1">
      <c r="A280" s="14"/>
      <c r="B280" s="246"/>
      <c r="C280" s="247"/>
      <c r="D280" s="228" t="s">
        <v>196</v>
      </c>
      <c r="E280" s="248" t="s">
        <v>19</v>
      </c>
      <c r="F280" s="249" t="s">
        <v>198</v>
      </c>
      <c r="G280" s="247"/>
      <c r="H280" s="250">
        <v>145.09800000000001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196</v>
      </c>
      <c r="AU280" s="256" t="s">
        <v>80</v>
      </c>
      <c r="AV280" s="14" t="s">
        <v>168</v>
      </c>
      <c r="AW280" s="14" t="s">
        <v>33</v>
      </c>
      <c r="AX280" s="14" t="s">
        <v>78</v>
      </c>
      <c r="AY280" s="256" t="s">
        <v>161</v>
      </c>
    </row>
    <row r="281" s="2" customFormat="1" ht="24.15" customHeight="1">
      <c r="A281" s="41"/>
      <c r="B281" s="42"/>
      <c r="C281" s="215" t="s">
        <v>282</v>
      </c>
      <c r="D281" s="215" t="s">
        <v>163</v>
      </c>
      <c r="E281" s="216" t="s">
        <v>399</v>
      </c>
      <c r="F281" s="217" t="s">
        <v>400</v>
      </c>
      <c r="G281" s="218" t="s">
        <v>281</v>
      </c>
      <c r="H281" s="219">
        <v>21.199999999999999</v>
      </c>
      <c r="I281" s="220"/>
      <c r="J281" s="221">
        <f>ROUND(I281*H281,2)</f>
        <v>0</v>
      </c>
      <c r="K281" s="217" t="s">
        <v>19</v>
      </c>
      <c r="L281" s="47"/>
      <c r="M281" s="222" t="s">
        <v>19</v>
      </c>
      <c r="N281" s="223" t="s">
        <v>42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168</v>
      </c>
      <c r="AT281" s="226" t="s">
        <v>163</v>
      </c>
      <c r="AU281" s="226" t="s">
        <v>80</v>
      </c>
      <c r="AY281" s="20" t="s">
        <v>161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78</v>
      </c>
      <c r="BK281" s="227">
        <f>ROUND(I281*H281,2)</f>
        <v>0</v>
      </c>
      <c r="BL281" s="20" t="s">
        <v>168</v>
      </c>
      <c r="BM281" s="226" t="s">
        <v>401</v>
      </c>
    </row>
    <row r="282" s="2" customFormat="1">
      <c r="A282" s="41"/>
      <c r="B282" s="42"/>
      <c r="C282" s="43"/>
      <c r="D282" s="228" t="s">
        <v>169</v>
      </c>
      <c r="E282" s="43"/>
      <c r="F282" s="229" t="s">
        <v>400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169</v>
      </c>
      <c r="AU282" s="20" t="s">
        <v>80</v>
      </c>
    </row>
    <row r="283" s="15" customFormat="1">
      <c r="A283" s="15"/>
      <c r="B283" s="267"/>
      <c r="C283" s="268"/>
      <c r="D283" s="228" t="s">
        <v>196</v>
      </c>
      <c r="E283" s="269" t="s">
        <v>19</v>
      </c>
      <c r="F283" s="270" t="s">
        <v>402</v>
      </c>
      <c r="G283" s="268"/>
      <c r="H283" s="269" t="s">
        <v>19</v>
      </c>
      <c r="I283" s="271"/>
      <c r="J283" s="268"/>
      <c r="K283" s="268"/>
      <c r="L283" s="272"/>
      <c r="M283" s="273"/>
      <c r="N283" s="274"/>
      <c r="O283" s="274"/>
      <c r="P283" s="274"/>
      <c r="Q283" s="274"/>
      <c r="R283" s="274"/>
      <c r="S283" s="274"/>
      <c r="T283" s="27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6" t="s">
        <v>196</v>
      </c>
      <c r="AU283" s="276" t="s">
        <v>80</v>
      </c>
      <c r="AV283" s="15" t="s">
        <v>78</v>
      </c>
      <c r="AW283" s="15" t="s">
        <v>33</v>
      </c>
      <c r="AX283" s="15" t="s">
        <v>71</v>
      </c>
      <c r="AY283" s="276" t="s">
        <v>161</v>
      </c>
    </row>
    <row r="284" s="13" customFormat="1">
      <c r="A284" s="13"/>
      <c r="B284" s="235"/>
      <c r="C284" s="236"/>
      <c r="D284" s="228" t="s">
        <v>196</v>
      </c>
      <c r="E284" s="237" t="s">
        <v>19</v>
      </c>
      <c r="F284" s="238" t="s">
        <v>403</v>
      </c>
      <c r="G284" s="236"/>
      <c r="H284" s="239">
        <v>21.199999999999999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196</v>
      </c>
      <c r="AU284" s="245" t="s">
        <v>80</v>
      </c>
      <c r="AV284" s="13" t="s">
        <v>80</v>
      </c>
      <c r="AW284" s="13" t="s">
        <v>33</v>
      </c>
      <c r="AX284" s="13" t="s">
        <v>71</v>
      </c>
      <c r="AY284" s="245" t="s">
        <v>161</v>
      </c>
    </row>
    <row r="285" s="14" customFormat="1">
      <c r="A285" s="14"/>
      <c r="B285" s="246"/>
      <c r="C285" s="247"/>
      <c r="D285" s="228" t="s">
        <v>196</v>
      </c>
      <c r="E285" s="248" t="s">
        <v>19</v>
      </c>
      <c r="F285" s="249" t="s">
        <v>198</v>
      </c>
      <c r="G285" s="247"/>
      <c r="H285" s="250">
        <v>21.199999999999999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196</v>
      </c>
      <c r="AU285" s="256" t="s">
        <v>80</v>
      </c>
      <c r="AV285" s="14" t="s">
        <v>168</v>
      </c>
      <c r="AW285" s="14" t="s">
        <v>33</v>
      </c>
      <c r="AX285" s="14" t="s">
        <v>78</v>
      </c>
      <c r="AY285" s="256" t="s">
        <v>161</v>
      </c>
    </row>
    <row r="286" s="2" customFormat="1" ht="16.5" customHeight="1">
      <c r="A286" s="41"/>
      <c r="B286" s="42"/>
      <c r="C286" s="215" t="s">
        <v>404</v>
      </c>
      <c r="D286" s="215" t="s">
        <v>163</v>
      </c>
      <c r="E286" s="216" t="s">
        <v>405</v>
      </c>
      <c r="F286" s="217" t="s">
        <v>406</v>
      </c>
      <c r="G286" s="218" t="s">
        <v>175</v>
      </c>
      <c r="H286" s="219">
        <v>10.5</v>
      </c>
      <c r="I286" s="220"/>
      <c r="J286" s="221">
        <f>ROUND(I286*H286,2)</f>
        <v>0</v>
      </c>
      <c r="K286" s="217" t="s">
        <v>167</v>
      </c>
      <c r="L286" s="47"/>
      <c r="M286" s="222" t="s">
        <v>19</v>
      </c>
      <c r="N286" s="223" t="s">
        <v>42</v>
      </c>
      <c r="O286" s="87"/>
      <c r="P286" s="224">
        <f>O286*H286</f>
        <v>0</v>
      </c>
      <c r="Q286" s="224">
        <v>0.0089999999999999993</v>
      </c>
      <c r="R286" s="224">
        <f>Q286*H286</f>
        <v>0.094499999999999987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168</v>
      </c>
      <c r="AT286" s="226" t="s">
        <v>163</v>
      </c>
      <c r="AU286" s="226" t="s">
        <v>80</v>
      </c>
      <c r="AY286" s="20" t="s">
        <v>161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78</v>
      </c>
      <c r="BK286" s="227">
        <f>ROUND(I286*H286,2)</f>
        <v>0</v>
      </c>
      <c r="BL286" s="20" t="s">
        <v>168</v>
      </c>
      <c r="BM286" s="226" t="s">
        <v>407</v>
      </c>
    </row>
    <row r="287" s="2" customFormat="1">
      <c r="A287" s="41"/>
      <c r="B287" s="42"/>
      <c r="C287" s="43"/>
      <c r="D287" s="228" t="s">
        <v>169</v>
      </c>
      <c r="E287" s="43"/>
      <c r="F287" s="229" t="s">
        <v>408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169</v>
      </c>
      <c r="AU287" s="20" t="s">
        <v>80</v>
      </c>
    </row>
    <row r="288" s="2" customFormat="1">
      <c r="A288" s="41"/>
      <c r="B288" s="42"/>
      <c r="C288" s="43"/>
      <c r="D288" s="233" t="s">
        <v>171</v>
      </c>
      <c r="E288" s="43"/>
      <c r="F288" s="234" t="s">
        <v>409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171</v>
      </c>
      <c r="AU288" s="20" t="s">
        <v>80</v>
      </c>
    </row>
    <row r="289" s="13" customFormat="1">
      <c r="A289" s="13"/>
      <c r="B289" s="235"/>
      <c r="C289" s="236"/>
      <c r="D289" s="228" t="s">
        <v>196</v>
      </c>
      <c r="E289" s="237" t="s">
        <v>19</v>
      </c>
      <c r="F289" s="238" t="s">
        <v>410</v>
      </c>
      <c r="G289" s="236"/>
      <c r="H289" s="239">
        <v>10.5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196</v>
      </c>
      <c r="AU289" s="245" t="s">
        <v>80</v>
      </c>
      <c r="AV289" s="13" t="s">
        <v>80</v>
      </c>
      <c r="AW289" s="13" t="s">
        <v>33</v>
      </c>
      <c r="AX289" s="13" t="s">
        <v>71</v>
      </c>
      <c r="AY289" s="245" t="s">
        <v>161</v>
      </c>
    </row>
    <row r="290" s="14" customFormat="1">
      <c r="A290" s="14"/>
      <c r="B290" s="246"/>
      <c r="C290" s="247"/>
      <c r="D290" s="228" t="s">
        <v>196</v>
      </c>
      <c r="E290" s="248" t="s">
        <v>19</v>
      </c>
      <c r="F290" s="249" t="s">
        <v>198</v>
      </c>
      <c r="G290" s="247"/>
      <c r="H290" s="250">
        <v>10.5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196</v>
      </c>
      <c r="AU290" s="256" t="s">
        <v>80</v>
      </c>
      <c r="AV290" s="14" t="s">
        <v>168</v>
      </c>
      <c r="AW290" s="14" t="s">
        <v>33</v>
      </c>
      <c r="AX290" s="14" t="s">
        <v>78</v>
      </c>
      <c r="AY290" s="256" t="s">
        <v>161</v>
      </c>
    </row>
    <row r="291" s="2" customFormat="1" ht="16.5" customHeight="1">
      <c r="A291" s="41"/>
      <c r="B291" s="42"/>
      <c r="C291" s="215" t="s">
        <v>288</v>
      </c>
      <c r="D291" s="215" t="s">
        <v>163</v>
      </c>
      <c r="E291" s="216" t="s">
        <v>411</v>
      </c>
      <c r="F291" s="217" t="s">
        <v>412</v>
      </c>
      <c r="G291" s="218" t="s">
        <v>175</v>
      </c>
      <c r="H291" s="219">
        <v>9</v>
      </c>
      <c r="I291" s="220"/>
      <c r="J291" s="221">
        <f>ROUND(I291*H291,2)</f>
        <v>0</v>
      </c>
      <c r="K291" s="217" t="s">
        <v>167</v>
      </c>
      <c r="L291" s="47"/>
      <c r="M291" s="222" t="s">
        <v>19</v>
      </c>
      <c r="N291" s="223" t="s">
        <v>42</v>
      </c>
      <c r="O291" s="87"/>
      <c r="P291" s="224">
        <f>O291*H291</f>
        <v>0</v>
      </c>
      <c r="Q291" s="224">
        <v>0.00018000000000000001</v>
      </c>
      <c r="R291" s="224">
        <f>Q291*H291</f>
        <v>0.0016200000000000001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168</v>
      </c>
      <c r="AT291" s="226" t="s">
        <v>163</v>
      </c>
      <c r="AU291" s="226" t="s">
        <v>80</v>
      </c>
      <c r="AY291" s="20" t="s">
        <v>161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78</v>
      </c>
      <c r="BK291" s="227">
        <f>ROUND(I291*H291,2)</f>
        <v>0</v>
      </c>
      <c r="BL291" s="20" t="s">
        <v>168</v>
      </c>
      <c r="BM291" s="226" t="s">
        <v>413</v>
      </c>
    </row>
    <row r="292" s="2" customFormat="1">
      <c r="A292" s="41"/>
      <c r="B292" s="42"/>
      <c r="C292" s="43"/>
      <c r="D292" s="228" t="s">
        <v>169</v>
      </c>
      <c r="E292" s="43"/>
      <c r="F292" s="229" t="s">
        <v>414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169</v>
      </c>
      <c r="AU292" s="20" t="s">
        <v>80</v>
      </c>
    </row>
    <row r="293" s="2" customFormat="1">
      <c r="A293" s="41"/>
      <c r="B293" s="42"/>
      <c r="C293" s="43"/>
      <c r="D293" s="233" t="s">
        <v>171</v>
      </c>
      <c r="E293" s="43"/>
      <c r="F293" s="234" t="s">
        <v>415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171</v>
      </c>
      <c r="AU293" s="20" t="s">
        <v>80</v>
      </c>
    </row>
    <row r="294" s="13" customFormat="1">
      <c r="A294" s="13"/>
      <c r="B294" s="235"/>
      <c r="C294" s="236"/>
      <c r="D294" s="228" t="s">
        <v>196</v>
      </c>
      <c r="E294" s="237" t="s">
        <v>19</v>
      </c>
      <c r="F294" s="238" t="s">
        <v>416</v>
      </c>
      <c r="G294" s="236"/>
      <c r="H294" s="239">
        <v>9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196</v>
      </c>
      <c r="AU294" s="245" t="s">
        <v>80</v>
      </c>
      <c r="AV294" s="13" t="s">
        <v>80</v>
      </c>
      <c r="AW294" s="13" t="s">
        <v>33</v>
      </c>
      <c r="AX294" s="13" t="s">
        <v>71</v>
      </c>
      <c r="AY294" s="245" t="s">
        <v>161</v>
      </c>
    </row>
    <row r="295" s="14" customFormat="1">
      <c r="A295" s="14"/>
      <c r="B295" s="246"/>
      <c r="C295" s="247"/>
      <c r="D295" s="228" t="s">
        <v>196</v>
      </c>
      <c r="E295" s="248" t="s">
        <v>19</v>
      </c>
      <c r="F295" s="249" t="s">
        <v>198</v>
      </c>
      <c r="G295" s="247"/>
      <c r="H295" s="250">
        <v>9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196</v>
      </c>
      <c r="AU295" s="256" t="s">
        <v>80</v>
      </c>
      <c r="AV295" s="14" t="s">
        <v>168</v>
      </c>
      <c r="AW295" s="14" t="s">
        <v>33</v>
      </c>
      <c r="AX295" s="14" t="s">
        <v>78</v>
      </c>
      <c r="AY295" s="256" t="s">
        <v>161</v>
      </c>
    </row>
    <row r="296" s="2" customFormat="1" ht="16.5" customHeight="1">
      <c r="A296" s="41"/>
      <c r="B296" s="42"/>
      <c r="C296" s="215" t="s">
        <v>417</v>
      </c>
      <c r="D296" s="215" t="s">
        <v>163</v>
      </c>
      <c r="E296" s="216" t="s">
        <v>418</v>
      </c>
      <c r="F296" s="217" t="s">
        <v>419</v>
      </c>
      <c r="G296" s="218" t="s">
        <v>175</v>
      </c>
      <c r="H296" s="219">
        <v>10.5</v>
      </c>
      <c r="I296" s="220"/>
      <c r="J296" s="221">
        <f>ROUND(I296*H296,2)</f>
        <v>0</v>
      </c>
      <c r="K296" s="217" t="s">
        <v>167</v>
      </c>
      <c r="L296" s="47"/>
      <c r="M296" s="222" t="s">
        <v>19</v>
      </c>
      <c r="N296" s="223" t="s">
        <v>42</v>
      </c>
      <c r="O296" s="87"/>
      <c r="P296" s="224">
        <f>O296*H296</f>
        <v>0</v>
      </c>
      <c r="Q296" s="224">
        <v>0.012080000000000001</v>
      </c>
      <c r="R296" s="224">
        <f>Q296*H296</f>
        <v>0.12684000000000001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168</v>
      </c>
      <c r="AT296" s="226" t="s">
        <v>163</v>
      </c>
      <c r="AU296" s="226" t="s">
        <v>80</v>
      </c>
      <c r="AY296" s="20" t="s">
        <v>161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78</v>
      </c>
      <c r="BK296" s="227">
        <f>ROUND(I296*H296,2)</f>
        <v>0</v>
      </c>
      <c r="BL296" s="20" t="s">
        <v>168</v>
      </c>
      <c r="BM296" s="226" t="s">
        <v>420</v>
      </c>
    </row>
    <row r="297" s="2" customFormat="1">
      <c r="A297" s="41"/>
      <c r="B297" s="42"/>
      <c r="C297" s="43"/>
      <c r="D297" s="228" t="s">
        <v>169</v>
      </c>
      <c r="E297" s="43"/>
      <c r="F297" s="229" t="s">
        <v>421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169</v>
      </c>
      <c r="AU297" s="20" t="s">
        <v>80</v>
      </c>
    </row>
    <row r="298" s="2" customFormat="1">
      <c r="A298" s="41"/>
      <c r="B298" s="42"/>
      <c r="C298" s="43"/>
      <c r="D298" s="233" t="s">
        <v>171</v>
      </c>
      <c r="E298" s="43"/>
      <c r="F298" s="234" t="s">
        <v>422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171</v>
      </c>
      <c r="AU298" s="20" t="s">
        <v>80</v>
      </c>
    </row>
    <row r="299" s="2" customFormat="1" ht="16.5" customHeight="1">
      <c r="A299" s="41"/>
      <c r="B299" s="42"/>
      <c r="C299" s="215" t="s">
        <v>295</v>
      </c>
      <c r="D299" s="215" t="s">
        <v>163</v>
      </c>
      <c r="E299" s="216" t="s">
        <v>423</v>
      </c>
      <c r="F299" s="217" t="s">
        <v>424</v>
      </c>
      <c r="G299" s="218" t="s">
        <v>175</v>
      </c>
      <c r="H299" s="219">
        <v>9</v>
      </c>
      <c r="I299" s="220"/>
      <c r="J299" s="221">
        <f>ROUND(I299*H299,2)</f>
        <v>0</v>
      </c>
      <c r="K299" s="217" t="s">
        <v>167</v>
      </c>
      <c r="L299" s="47"/>
      <c r="M299" s="222" t="s">
        <v>19</v>
      </c>
      <c r="N299" s="223" t="s">
        <v>42</v>
      </c>
      <c r="O299" s="87"/>
      <c r="P299" s="224">
        <f>O299*H299</f>
        <v>0</v>
      </c>
      <c r="Q299" s="224">
        <v>0.010500000000000001</v>
      </c>
      <c r="R299" s="224">
        <f>Q299*H299</f>
        <v>0.094500000000000001</v>
      </c>
      <c r="S299" s="224">
        <v>0</v>
      </c>
      <c r="T299" s="225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6" t="s">
        <v>168</v>
      </c>
      <c r="AT299" s="226" t="s">
        <v>163</v>
      </c>
      <c r="AU299" s="226" t="s">
        <v>80</v>
      </c>
      <c r="AY299" s="20" t="s">
        <v>161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20" t="s">
        <v>78</v>
      </c>
      <c r="BK299" s="227">
        <f>ROUND(I299*H299,2)</f>
        <v>0</v>
      </c>
      <c r="BL299" s="20" t="s">
        <v>168</v>
      </c>
      <c r="BM299" s="226" t="s">
        <v>425</v>
      </c>
    </row>
    <row r="300" s="2" customFormat="1">
      <c r="A300" s="41"/>
      <c r="B300" s="42"/>
      <c r="C300" s="43"/>
      <c r="D300" s="228" t="s">
        <v>169</v>
      </c>
      <c r="E300" s="43"/>
      <c r="F300" s="229" t="s">
        <v>426</v>
      </c>
      <c r="G300" s="43"/>
      <c r="H300" s="43"/>
      <c r="I300" s="230"/>
      <c r="J300" s="43"/>
      <c r="K300" s="43"/>
      <c r="L300" s="47"/>
      <c r="M300" s="231"/>
      <c r="N300" s="232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169</v>
      </c>
      <c r="AU300" s="20" t="s">
        <v>80</v>
      </c>
    </row>
    <row r="301" s="2" customFormat="1">
      <c r="A301" s="41"/>
      <c r="B301" s="42"/>
      <c r="C301" s="43"/>
      <c r="D301" s="233" t="s">
        <v>171</v>
      </c>
      <c r="E301" s="43"/>
      <c r="F301" s="234" t="s">
        <v>427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171</v>
      </c>
      <c r="AU301" s="20" t="s">
        <v>80</v>
      </c>
    </row>
    <row r="302" s="2" customFormat="1" ht="16.5" customHeight="1">
      <c r="A302" s="41"/>
      <c r="B302" s="42"/>
      <c r="C302" s="215" t="s">
        <v>428</v>
      </c>
      <c r="D302" s="215" t="s">
        <v>163</v>
      </c>
      <c r="E302" s="216" t="s">
        <v>429</v>
      </c>
      <c r="F302" s="217" t="s">
        <v>430</v>
      </c>
      <c r="G302" s="218" t="s">
        <v>175</v>
      </c>
      <c r="H302" s="219">
        <v>69.418000000000006</v>
      </c>
      <c r="I302" s="220"/>
      <c r="J302" s="221">
        <f>ROUND(I302*H302,2)</f>
        <v>0</v>
      </c>
      <c r="K302" s="217" t="s">
        <v>167</v>
      </c>
      <c r="L302" s="47"/>
      <c r="M302" s="222" t="s">
        <v>19</v>
      </c>
      <c r="N302" s="223" t="s">
        <v>42</v>
      </c>
      <c r="O302" s="87"/>
      <c r="P302" s="224">
        <f>O302*H302</f>
        <v>0</v>
      </c>
      <c r="Q302" s="224">
        <v>0.0027000000000000001</v>
      </c>
      <c r="R302" s="224">
        <f>Q302*H302</f>
        <v>0.18742860000000003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168</v>
      </c>
      <c r="AT302" s="226" t="s">
        <v>163</v>
      </c>
      <c r="AU302" s="226" t="s">
        <v>80</v>
      </c>
      <c r="AY302" s="20" t="s">
        <v>161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78</v>
      </c>
      <c r="BK302" s="227">
        <f>ROUND(I302*H302,2)</f>
        <v>0</v>
      </c>
      <c r="BL302" s="20" t="s">
        <v>168</v>
      </c>
      <c r="BM302" s="226" t="s">
        <v>431</v>
      </c>
    </row>
    <row r="303" s="2" customFormat="1">
      <c r="A303" s="41"/>
      <c r="B303" s="42"/>
      <c r="C303" s="43"/>
      <c r="D303" s="228" t="s">
        <v>169</v>
      </c>
      <c r="E303" s="43"/>
      <c r="F303" s="229" t="s">
        <v>432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169</v>
      </c>
      <c r="AU303" s="20" t="s">
        <v>80</v>
      </c>
    </row>
    <row r="304" s="2" customFormat="1">
      <c r="A304" s="41"/>
      <c r="B304" s="42"/>
      <c r="C304" s="43"/>
      <c r="D304" s="233" t="s">
        <v>171</v>
      </c>
      <c r="E304" s="43"/>
      <c r="F304" s="234" t="s">
        <v>433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171</v>
      </c>
      <c r="AU304" s="20" t="s">
        <v>80</v>
      </c>
    </row>
    <row r="305" s="13" customFormat="1">
      <c r="A305" s="13"/>
      <c r="B305" s="235"/>
      <c r="C305" s="236"/>
      <c r="D305" s="228" t="s">
        <v>196</v>
      </c>
      <c r="E305" s="237" t="s">
        <v>19</v>
      </c>
      <c r="F305" s="238" t="s">
        <v>397</v>
      </c>
      <c r="G305" s="236"/>
      <c r="H305" s="239">
        <v>35.018000000000001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196</v>
      </c>
      <c r="AU305" s="245" t="s">
        <v>80</v>
      </c>
      <c r="AV305" s="13" t="s">
        <v>80</v>
      </c>
      <c r="AW305" s="13" t="s">
        <v>33</v>
      </c>
      <c r="AX305" s="13" t="s">
        <v>71</v>
      </c>
      <c r="AY305" s="245" t="s">
        <v>161</v>
      </c>
    </row>
    <row r="306" s="13" customFormat="1">
      <c r="A306" s="13"/>
      <c r="B306" s="235"/>
      <c r="C306" s="236"/>
      <c r="D306" s="228" t="s">
        <v>196</v>
      </c>
      <c r="E306" s="237" t="s">
        <v>19</v>
      </c>
      <c r="F306" s="238" t="s">
        <v>291</v>
      </c>
      <c r="G306" s="236"/>
      <c r="H306" s="239">
        <v>34.399999999999999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196</v>
      </c>
      <c r="AU306" s="245" t="s">
        <v>80</v>
      </c>
      <c r="AV306" s="13" t="s">
        <v>80</v>
      </c>
      <c r="AW306" s="13" t="s">
        <v>33</v>
      </c>
      <c r="AX306" s="13" t="s">
        <v>71</v>
      </c>
      <c r="AY306" s="245" t="s">
        <v>161</v>
      </c>
    </row>
    <row r="307" s="14" customFormat="1">
      <c r="A307" s="14"/>
      <c r="B307" s="246"/>
      <c r="C307" s="247"/>
      <c r="D307" s="228" t="s">
        <v>196</v>
      </c>
      <c r="E307" s="248" t="s">
        <v>19</v>
      </c>
      <c r="F307" s="249" t="s">
        <v>198</v>
      </c>
      <c r="G307" s="247"/>
      <c r="H307" s="250">
        <v>69.418000000000006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196</v>
      </c>
      <c r="AU307" s="256" t="s">
        <v>80</v>
      </c>
      <c r="AV307" s="14" t="s">
        <v>168</v>
      </c>
      <c r="AW307" s="14" t="s">
        <v>33</v>
      </c>
      <c r="AX307" s="14" t="s">
        <v>78</v>
      </c>
      <c r="AY307" s="256" t="s">
        <v>161</v>
      </c>
    </row>
    <row r="308" s="2" customFormat="1" ht="16.5" customHeight="1">
      <c r="A308" s="41"/>
      <c r="B308" s="42"/>
      <c r="C308" s="215" t="s">
        <v>301</v>
      </c>
      <c r="D308" s="215" t="s">
        <v>163</v>
      </c>
      <c r="E308" s="216" t="s">
        <v>434</v>
      </c>
      <c r="F308" s="217" t="s">
        <v>435</v>
      </c>
      <c r="G308" s="218" t="s">
        <v>281</v>
      </c>
      <c r="H308" s="219">
        <v>11.050000000000001</v>
      </c>
      <c r="I308" s="220"/>
      <c r="J308" s="221">
        <f>ROUND(I308*H308,2)</f>
        <v>0</v>
      </c>
      <c r="K308" s="217" t="s">
        <v>19</v>
      </c>
      <c r="L308" s="47"/>
      <c r="M308" s="222" t="s">
        <v>19</v>
      </c>
      <c r="N308" s="223" t="s">
        <v>42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168</v>
      </c>
      <c r="AT308" s="226" t="s">
        <v>163</v>
      </c>
      <c r="AU308" s="226" t="s">
        <v>80</v>
      </c>
      <c r="AY308" s="20" t="s">
        <v>161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78</v>
      </c>
      <c r="BK308" s="227">
        <f>ROUND(I308*H308,2)</f>
        <v>0</v>
      </c>
      <c r="BL308" s="20" t="s">
        <v>168</v>
      </c>
      <c r="BM308" s="226" t="s">
        <v>436</v>
      </c>
    </row>
    <row r="309" s="2" customFormat="1">
      <c r="A309" s="41"/>
      <c r="B309" s="42"/>
      <c r="C309" s="43"/>
      <c r="D309" s="228" t="s">
        <v>169</v>
      </c>
      <c r="E309" s="43"/>
      <c r="F309" s="229" t="s">
        <v>435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169</v>
      </c>
      <c r="AU309" s="20" t="s">
        <v>80</v>
      </c>
    </row>
    <row r="310" s="13" customFormat="1">
      <c r="A310" s="13"/>
      <c r="B310" s="235"/>
      <c r="C310" s="236"/>
      <c r="D310" s="228" t="s">
        <v>196</v>
      </c>
      <c r="E310" s="237" t="s">
        <v>19</v>
      </c>
      <c r="F310" s="238" t="s">
        <v>437</v>
      </c>
      <c r="G310" s="236"/>
      <c r="H310" s="239">
        <v>11.050000000000001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196</v>
      </c>
      <c r="AU310" s="245" t="s">
        <v>80</v>
      </c>
      <c r="AV310" s="13" t="s">
        <v>80</v>
      </c>
      <c r="AW310" s="13" t="s">
        <v>33</v>
      </c>
      <c r="AX310" s="13" t="s">
        <v>71</v>
      </c>
      <c r="AY310" s="245" t="s">
        <v>161</v>
      </c>
    </row>
    <row r="311" s="14" customFormat="1">
      <c r="A311" s="14"/>
      <c r="B311" s="246"/>
      <c r="C311" s="247"/>
      <c r="D311" s="228" t="s">
        <v>196</v>
      </c>
      <c r="E311" s="248" t="s">
        <v>19</v>
      </c>
      <c r="F311" s="249" t="s">
        <v>198</v>
      </c>
      <c r="G311" s="247"/>
      <c r="H311" s="250">
        <v>11.050000000000001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196</v>
      </c>
      <c r="AU311" s="256" t="s">
        <v>80</v>
      </c>
      <c r="AV311" s="14" t="s">
        <v>168</v>
      </c>
      <c r="AW311" s="14" t="s">
        <v>33</v>
      </c>
      <c r="AX311" s="14" t="s">
        <v>78</v>
      </c>
      <c r="AY311" s="256" t="s">
        <v>161</v>
      </c>
    </row>
    <row r="312" s="2" customFormat="1" ht="21.75" customHeight="1">
      <c r="A312" s="41"/>
      <c r="B312" s="42"/>
      <c r="C312" s="215" t="s">
        <v>438</v>
      </c>
      <c r="D312" s="215" t="s">
        <v>163</v>
      </c>
      <c r="E312" s="216" t="s">
        <v>439</v>
      </c>
      <c r="F312" s="217" t="s">
        <v>440</v>
      </c>
      <c r="G312" s="218" t="s">
        <v>192</v>
      </c>
      <c r="H312" s="219">
        <v>1.294</v>
      </c>
      <c r="I312" s="220"/>
      <c r="J312" s="221">
        <f>ROUND(I312*H312,2)</f>
        <v>0</v>
      </c>
      <c r="K312" s="217" t="s">
        <v>167</v>
      </c>
      <c r="L312" s="47"/>
      <c r="M312" s="222" t="s">
        <v>19</v>
      </c>
      <c r="N312" s="223" t="s">
        <v>42</v>
      </c>
      <c r="O312" s="87"/>
      <c r="P312" s="224">
        <f>O312*H312</f>
        <v>0</v>
      </c>
      <c r="Q312" s="224">
        <v>2.5018699999999998</v>
      </c>
      <c r="R312" s="224">
        <f>Q312*H312</f>
        <v>3.2374197799999997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168</v>
      </c>
      <c r="AT312" s="226" t="s">
        <v>163</v>
      </c>
      <c r="AU312" s="226" t="s">
        <v>80</v>
      </c>
      <c r="AY312" s="20" t="s">
        <v>161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20" t="s">
        <v>78</v>
      </c>
      <c r="BK312" s="227">
        <f>ROUND(I312*H312,2)</f>
        <v>0</v>
      </c>
      <c r="BL312" s="20" t="s">
        <v>168</v>
      </c>
      <c r="BM312" s="226" t="s">
        <v>441</v>
      </c>
    </row>
    <row r="313" s="2" customFormat="1">
      <c r="A313" s="41"/>
      <c r="B313" s="42"/>
      <c r="C313" s="43"/>
      <c r="D313" s="228" t="s">
        <v>169</v>
      </c>
      <c r="E313" s="43"/>
      <c r="F313" s="229" t="s">
        <v>442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169</v>
      </c>
      <c r="AU313" s="20" t="s">
        <v>80</v>
      </c>
    </row>
    <row r="314" s="2" customFormat="1">
      <c r="A314" s="41"/>
      <c r="B314" s="42"/>
      <c r="C314" s="43"/>
      <c r="D314" s="233" t="s">
        <v>171</v>
      </c>
      <c r="E314" s="43"/>
      <c r="F314" s="234" t="s">
        <v>443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171</v>
      </c>
      <c r="AU314" s="20" t="s">
        <v>80</v>
      </c>
    </row>
    <row r="315" s="13" customFormat="1">
      <c r="A315" s="13"/>
      <c r="B315" s="235"/>
      <c r="C315" s="236"/>
      <c r="D315" s="228" t="s">
        <v>196</v>
      </c>
      <c r="E315" s="237" t="s">
        <v>19</v>
      </c>
      <c r="F315" s="238" t="s">
        <v>444</v>
      </c>
      <c r="G315" s="236"/>
      <c r="H315" s="239">
        <v>1.294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196</v>
      </c>
      <c r="AU315" s="245" t="s">
        <v>80</v>
      </c>
      <c r="AV315" s="13" t="s">
        <v>80</v>
      </c>
      <c r="AW315" s="13" t="s">
        <v>33</v>
      </c>
      <c r="AX315" s="13" t="s">
        <v>71</v>
      </c>
      <c r="AY315" s="245" t="s">
        <v>161</v>
      </c>
    </row>
    <row r="316" s="14" customFormat="1">
      <c r="A316" s="14"/>
      <c r="B316" s="246"/>
      <c r="C316" s="247"/>
      <c r="D316" s="228" t="s">
        <v>196</v>
      </c>
      <c r="E316" s="248" t="s">
        <v>19</v>
      </c>
      <c r="F316" s="249" t="s">
        <v>198</v>
      </c>
      <c r="G316" s="247"/>
      <c r="H316" s="250">
        <v>1.294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196</v>
      </c>
      <c r="AU316" s="256" t="s">
        <v>80</v>
      </c>
      <c r="AV316" s="14" t="s">
        <v>168</v>
      </c>
      <c r="AW316" s="14" t="s">
        <v>33</v>
      </c>
      <c r="AX316" s="14" t="s">
        <v>78</v>
      </c>
      <c r="AY316" s="256" t="s">
        <v>161</v>
      </c>
    </row>
    <row r="317" s="2" customFormat="1" ht="21.75" customHeight="1">
      <c r="A317" s="41"/>
      <c r="B317" s="42"/>
      <c r="C317" s="215" t="s">
        <v>307</v>
      </c>
      <c r="D317" s="215" t="s">
        <v>163</v>
      </c>
      <c r="E317" s="216" t="s">
        <v>445</v>
      </c>
      <c r="F317" s="217" t="s">
        <v>446</v>
      </c>
      <c r="G317" s="218" t="s">
        <v>192</v>
      </c>
      <c r="H317" s="219">
        <v>1.294</v>
      </c>
      <c r="I317" s="220"/>
      <c r="J317" s="221">
        <f>ROUND(I317*H317,2)</f>
        <v>0</v>
      </c>
      <c r="K317" s="217" t="s">
        <v>167</v>
      </c>
      <c r="L317" s="47"/>
      <c r="M317" s="222" t="s">
        <v>19</v>
      </c>
      <c r="N317" s="223" t="s">
        <v>42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168</v>
      </c>
      <c r="AT317" s="226" t="s">
        <v>163</v>
      </c>
      <c r="AU317" s="226" t="s">
        <v>80</v>
      </c>
      <c r="AY317" s="20" t="s">
        <v>161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78</v>
      </c>
      <c r="BK317" s="227">
        <f>ROUND(I317*H317,2)</f>
        <v>0</v>
      </c>
      <c r="BL317" s="20" t="s">
        <v>168</v>
      </c>
      <c r="BM317" s="226" t="s">
        <v>447</v>
      </c>
    </row>
    <row r="318" s="2" customFormat="1">
      <c r="A318" s="41"/>
      <c r="B318" s="42"/>
      <c r="C318" s="43"/>
      <c r="D318" s="228" t="s">
        <v>169</v>
      </c>
      <c r="E318" s="43"/>
      <c r="F318" s="229" t="s">
        <v>448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169</v>
      </c>
      <c r="AU318" s="20" t="s">
        <v>80</v>
      </c>
    </row>
    <row r="319" s="2" customFormat="1">
      <c r="A319" s="41"/>
      <c r="B319" s="42"/>
      <c r="C319" s="43"/>
      <c r="D319" s="233" t="s">
        <v>171</v>
      </c>
      <c r="E319" s="43"/>
      <c r="F319" s="234" t="s">
        <v>449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171</v>
      </c>
      <c r="AU319" s="20" t="s">
        <v>80</v>
      </c>
    </row>
    <row r="320" s="2" customFormat="1" ht="16.5" customHeight="1">
      <c r="A320" s="41"/>
      <c r="B320" s="42"/>
      <c r="C320" s="215" t="s">
        <v>450</v>
      </c>
      <c r="D320" s="215" t="s">
        <v>163</v>
      </c>
      <c r="E320" s="216" t="s">
        <v>451</v>
      </c>
      <c r="F320" s="217" t="s">
        <v>452</v>
      </c>
      <c r="G320" s="218" t="s">
        <v>273</v>
      </c>
      <c r="H320" s="219">
        <v>0.074999999999999997</v>
      </c>
      <c r="I320" s="220"/>
      <c r="J320" s="221">
        <f>ROUND(I320*H320,2)</f>
        <v>0</v>
      </c>
      <c r="K320" s="217" t="s">
        <v>167</v>
      </c>
      <c r="L320" s="47"/>
      <c r="M320" s="222" t="s">
        <v>19</v>
      </c>
      <c r="N320" s="223" t="s">
        <v>42</v>
      </c>
      <c r="O320" s="87"/>
      <c r="P320" s="224">
        <f>O320*H320</f>
        <v>0</v>
      </c>
      <c r="Q320" s="224">
        <v>1.06277</v>
      </c>
      <c r="R320" s="224">
        <f>Q320*H320</f>
        <v>0.079707749999999994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168</v>
      </c>
      <c r="AT320" s="226" t="s">
        <v>163</v>
      </c>
      <c r="AU320" s="226" t="s">
        <v>80</v>
      </c>
      <c r="AY320" s="20" t="s">
        <v>161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78</v>
      </c>
      <c r="BK320" s="227">
        <f>ROUND(I320*H320,2)</f>
        <v>0</v>
      </c>
      <c r="BL320" s="20" t="s">
        <v>168</v>
      </c>
      <c r="BM320" s="226" t="s">
        <v>453</v>
      </c>
    </row>
    <row r="321" s="2" customFormat="1">
      <c r="A321" s="41"/>
      <c r="B321" s="42"/>
      <c r="C321" s="43"/>
      <c r="D321" s="228" t="s">
        <v>169</v>
      </c>
      <c r="E321" s="43"/>
      <c r="F321" s="229" t="s">
        <v>454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169</v>
      </c>
      <c r="AU321" s="20" t="s">
        <v>80</v>
      </c>
    </row>
    <row r="322" s="2" customFormat="1">
      <c r="A322" s="41"/>
      <c r="B322" s="42"/>
      <c r="C322" s="43"/>
      <c r="D322" s="233" t="s">
        <v>171</v>
      </c>
      <c r="E322" s="43"/>
      <c r="F322" s="234" t="s">
        <v>455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171</v>
      </c>
      <c r="AU322" s="20" t="s">
        <v>80</v>
      </c>
    </row>
    <row r="323" s="13" customFormat="1">
      <c r="A323" s="13"/>
      <c r="B323" s="235"/>
      <c r="C323" s="236"/>
      <c r="D323" s="228" t="s">
        <v>196</v>
      </c>
      <c r="E323" s="237" t="s">
        <v>19</v>
      </c>
      <c r="F323" s="238" t="s">
        <v>456</v>
      </c>
      <c r="G323" s="236"/>
      <c r="H323" s="239">
        <v>0.074999999999999997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196</v>
      </c>
      <c r="AU323" s="245" t="s">
        <v>80</v>
      </c>
      <c r="AV323" s="13" t="s">
        <v>80</v>
      </c>
      <c r="AW323" s="13" t="s">
        <v>33</v>
      </c>
      <c r="AX323" s="13" t="s">
        <v>71</v>
      </c>
      <c r="AY323" s="245" t="s">
        <v>161</v>
      </c>
    </row>
    <row r="324" s="14" customFormat="1">
      <c r="A324" s="14"/>
      <c r="B324" s="246"/>
      <c r="C324" s="247"/>
      <c r="D324" s="228" t="s">
        <v>196</v>
      </c>
      <c r="E324" s="248" t="s">
        <v>19</v>
      </c>
      <c r="F324" s="249" t="s">
        <v>198</v>
      </c>
      <c r="G324" s="247"/>
      <c r="H324" s="250">
        <v>0.074999999999999997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196</v>
      </c>
      <c r="AU324" s="256" t="s">
        <v>80</v>
      </c>
      <c r="AV324" s="14" t="s">
        <v>168</v>
      </c>
      <c r="AW324" s="14" t="s">
        <v>33</v>
      </c>
      <c r="AX324" s="14" t="s">
        <v>78</v>
      </c>
      <c r="AY324" s="256" t="s">
        <v>161</v>
      </c>
    </row>
    <row r="325" s="2" customFormat="1" ht="16.5" customHeight="1">
      <c r="A325" s="41"/>
      <c r="B325" s="42"/>
      <c r="C325" s="215" t="s">
        <v>313</v>
      </c>
      <c r="D325" s="215" t="s">
        <v>163</v>
      </c>
      <c r="E325" s="216" t="s">
        <v>457</v>
      </c>
      <c r="F325" s="217" t="s">
        <v>458</v>
      </c>
      <c r="G325" s="218" t="s">
        <v>175</v>
      </c>
      <c r="H325" s="219">
        <v>3.3149999999999999</v>
      </c>
      <c r="I325" s="220"/>
      <c r="J325" s="221">
        <f>ROUND(I325*H325,2)</f>
        <v>0</v>
      </c>
      <c r="K325" s="217" t="s">
        <v>167</v>
      </c>
      <c r="L325" s="47"/>
      <c r="M325" s="222" t="s">
        <v>19</v>
      </c>
      <c r="N325" s="223" t="s">
        <v>42</v>
      </c>
      <c r="O325" s="87"/>
      <c r="P325" s="224">
        <f>O325*H325</f>
        <v>0</v>
      </c>
      <c r="Q325" s="224">
        <v>0.105</v>
      </c>
      <c r="R325" s="224">
        <f>Q325*H325</f>
        <v>0.34807499999999997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168</v>
      </c>
      <c r="AT325" s="226" t="s">
        <v>163</v>
      </c>
      <c r="AU325" s="226" t="s">
        <v>80</v>
      </c>
      <c r="AY325" s="20" t="s">
        <v>161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78</v>
      </c>
      <c r="BK325" s="227">
        <f>ROUND(I325*H325,2)</f>
        <v>0</v>
      </c>
      <c r="BL325" s="20" t="s">
        <v>168</v>
      </c>
      <c r="BM325" s="226" t="s">
        <v>459</v>
      </c>
    </row>
    <row r="326" s="2" customFormat="1">
      <c r="A326" s="41"/>
      <c r="B326" s="42"/>
      <c r="C326" s="43"/>
      <c r="D326" s="228" t="s">
        <v>169</v>
      </c>
      <c r="E326" s="43"/>
      <c r="F326" s="229" t="s">
        <v>460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169</v>
      </c>
      <c r="AU326" s="20" t="s">
        <v>80</v>
      </c>
    </row>
    <row r="327" s="2" customFormat="1">
      <c r="A327" s="41"/>
      <c r="B327" s="42"/>
      <c r="C327" s="43"/>
      <c r="D327" s="233" t="s">
        <v>171</v>
      </c>
      <c r="E327" s="43"/>
      <c r="F327" s="234" t="s">
        <v>461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171</v>
      </c>
      <c r="AU327" s="20" t="s">
        <v>80</v>
      </c>
    </row>
    <row r="328" s="13" customFormat="1">
      <c r="A328" s="13"/>
      <c r="B328" s="235"/>
      <c r="C328" s="236"/>
      <c r="D328" s="228" t="s">
        <v>196</v>
      </c>
      <c r="E328" s="237" t="s">
        <v>19</v>
      </c>
      <c r="F328" s="238" t="s">
        <v>462</v>
      </c>
      <c r="G328" s="236"/>
      <c r="H328" s="239">
        <v>3.3149999999999999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196</v>
      </c>
      <c r="AU328" s="245" t="s">
        <v>80</v>
      </c>
      <c r="AV328" s="13" t="s">
        <v>80</v>
      </c>
      <c r="AW328" s="13" t="s">
        <v>33</v>
      </c>
      <c r="AX328" s="13" t="s">
        <v>71</v>
      </c>
      <c r="AY328" s="245" t="s">
        <v>161</v>
      </c>
    </row>
    <row r="329" s="14" customFormat="1">
      <c r="A329" s="14"/>
      <c r="B329" s="246"/>
      <c r="C329" s="247"/>
      <c r="D329" s="228" t="s">
        <v>196</v>
      </c>
      <c r="E329" s="248" t="s">
        <v>19</v>
      </c>
      <c r="F329" s="249" t="s">
        <v>198</v>
      </c>
      <c r="G329" s="247"/>
      <c r="H329" s="250">
        <v>3.3149999999999999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196</v>
      </c>
      <c r="AU329" s="256" t="s">
        <v>80</v>
      </c>
      <c r="AV329" s="14" t="s">
        <v>168</v>
      </c>
      <c r="AW329" s="14" t="s">
        <v>33</v>
      </c>
      <c r="AX329" s="14" t="s">
        <v>78</v>
      </c>
      <c r="AY329" s="256" t="s">
        <v>161</v>
      </c>
    </row>
    <row r="330" s="2" customFormat="1" ht="16.5" customHeight="1">
      <c r="A330" s="41"/>
      <c r="B330" s="42"/>
      <c r="C330" s="215" t="s">
        <v>463</v>
      </c>
      <c r="D330" s="215" t="s">
        <v>163</v>
      </c>
      <c r="E330" s="216" t="s">
        <v>464</v>
      </c>
      <c r="F330" s="217" t="s">
        <v>465</v>
      </c>
      <c r="G330" s="218" t="s">
        <v>175</v>
      </c>
      <c r="H330" s="219">
        <v>12.94</v>
      </c>
      <c r="I330" s="220"/>
      <c r="J330" s="221">
        <f>ROUND(I330*H330,2)</f>
        <v>0</v>
      </c>
      <c r="K330" s="217" t="s">
        <v>167</v>
      </c>
      <c r="L330" s="47"/>
      <c r="M330" s="222" t="s">
        <v>19</v>
      </c>
      <c r="N330" s="223" t="s">
        <v>42</v>
      </c>
      <c r="O330" s="87"/>
      <c r="P330" s="224">
        <f>O330*H330</f>
        <v>0</v>
      </c>
      <c r="Q330" s="224">
        <v>0.11169999999999999</v>
      </c>
      <c r="R330" s="224">
        <f>Q330*H330</f>
        <v>1.445398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168</v>
      </c>
      <c r="AT330" s="226" t="s">
        <v>163</v>
      </c>
      <c r="AU330" s="226" t="s">
        <v>80</v>
      </c>
      <c r="AY330" s="20" t="s">
        <v>161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78</v>
      </c>
      <c r="BK330" s="227">
        <f>ROUND(I330*H330,2)</f>
        <v>0</v>
      </c>
      <c r="BL330" s="20" t="s">
        <v>168</v>
      </c>
      <c r="BM330" s="226" t="s">
        <v>466</v>
      </c>
    </row>
    <row r="331" s="2" customFormat="1">
      <c r="A331" s="41"/>
      <c r="B331" s="42"/>
      <c r="C331" s="43"/>
      <c r="D331" s="228" t="s">
        <v>169</v>
      </c>
      <c r="E331" s="43"/>
      <c r="F331" s="229" t="s">
        <v>467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169</v>
      </c>
      <c r="AU331" s="20" t="s">
        <v>80</v>
      </c>
    </row>
    <row r="332" s="2" customFormat="1">
      <c r="A332" s="41"/>
      <c r="B332" s="42"/>
      <c r="C332" s="43"/>
      <c r="D332" s="233" t="s">
        <v>171</v>
      </c>
      <c r="E332" s="43"/>
      <c r="F332" s="234" t="s">
        <v>468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171</v>
      </c>
      <c r="AU332" s="20" t="s">
        <v>80</v>
      </c>
    </row>
    <row r="333" s="13" customFormat="1">
      <c r="A333" s="13"/>
      <c r="B333" s="235"/>
      <c r="C333" s="236"/>
      <c r="D333" s="228" t="s">
        <v>196</v>
      </c>
      <c r="E333" s="237" t="s">
        <v>19</v>
      </c>
      <c r="F333" s="238" t="s">
        <v>469</v>
      </c>
      <c r="G333" s="236"/>
      <c r="H333" s="239">
        <v>12.94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196</v>
      </c>
      <c r="AU333" s="245" t="s">
        <v>80</v>
      </c>
      <c r="AV333" s="13" t="s">
        <v>80</v>
      </c>
      <c r="AW333" s="13" t="s">
        <v>33</v>
      </c>
      <c r="AX333" s="13" t="s">
        <v>71</v>
      </c>
      <c r="AY333" s="245" t="s">
        <v>161</v>
      </c>
    </row>
    <row r="334" s="14" customFormat="1">
      <c r="A334" s="14"/>
      <c r="B334" s="246"/>
      <c r="C334" s="247"/>
      <c r="D334" s="228" t="s">
        <v>196</v>
      </c>
      <c r="E334" s="248" t="s">
        <v>19</v>
      </c>
      <c r="F334" s="249" t="s">
        <v>198</v>
      </c>
      <c r="G334" s="247"/>
      <c r="H334" s="250">
        <v>12.94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196</v>
      </c>
      <c r="AU334" s="256" t="s">
        <v>80</v>
      </c>
      <c r="AV334" s="14" t="s">
        <v>168</v>
      </c>
      <c r="AW334" s="14" t="s">
        <v>33</v>
      </c>
      <c r="AX334" s="14" t="s">
        <v>78</v>
      </c>
      <c r="AY334" s="256" t="s">
        <v>161</v>
      </c>
    </row>
    <row r="335" s="2" customFormat="1" ht="16.5" customHeight="1">
      <c r="A335" s="41"/>
      <c r="B335" s="42"/>
      <c r="C335" s="215" t="s">
        <v>320</v>
      </c>
      <c r="D335" s="215" t="s">
        <v>163</v>
      </c>
      <c r="E335" s="216" t="s">
        <v>470</v>
      </c>
      <c r="F335" s="217" t="s">
        <v>471</v>
      </c>
      <c r="G335" s="218" t="s">
        <v>175</v>
      </c>
      <c r="H335" s="219">
        <v>12.94</v>
      </c>
      <c r="I335" s="220"/>
      <c r="J335" s="221">
        <f>ROUND(I335*H335,2)</f>
        <v>0</v>
      </c>
      <c r="K335" s="217" t="s">
        <v>167</v>
      </c>
      <c r="L335" s="47"/>
      <c r="M335" s="222" t="s">
        <v>19</v>
      </c>
      <c r="N335" s="223" t="s">
        <v>42</v>
      </c>
      <c r="O335" s="87"/>
      <c r="P335" s="224">
        <f>O335*H335</f>
        <v>0</v>
      </c>
      <c r="Q335" s="224">
        <v>0.001</v>
      </c>
      <c r="R335" s="224">
        <f>Q335*H335</f>
        <v>0.01294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168</v>
      </c>
      <c r="AT335" s="226" t="s">
        <v>163</v>
      </c>
      <c r="AU335" s="226" t="s">
        <v>80</v>
      </c>
      <c r="AY335" s="20" t="s">
        <v>161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78</v>
      </c>
      <c r="BK335" s="227">
        <f>ROUND(I335*H335,2)</f>
        <v>0</v>
      </c>
      <c r="BL335" s="20" t="s">
        <v>168</v>
      </c>
      <c r="BM335" s="226" t="s">
        <v>472</v>
      </c>
    </row>
    <row r="336" s="2" customFormat="1">
      <c r="A336" s="41"/>
      <c r="B336" s="42"/>
      <c r="C336" s="43"/>
      <c r="D336" s="228" t="s">
        <v>169</v>
      </c>
      <c r="E336" s="43"/>
      <c r="F336" s="229" t="s">
        <v>473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169</v>
      </c>
      <c r="AU336" s="20" t="s">
        <v>80</v>
      </c>
    </row>
    <row r="337" s="2" customFormat="1">
      <c r="A337" s="41"/>
      <c r="B337" s="42"/>
      <c r="C337" s="43"/>
      <c r="D337" s="233" t="s">
        <v>171</v>
      </c>
      <c r="E337" s="43"/>
      <c r="F337" s="234" t="s">
        <v>474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171</v>
      </c>
      <c r="AU337" s="20" t="s">
        <v>80</v>
      </c>
    </row>
    <row r="338" s="2" customFormat="1" ht="16.5" customHeight="1">
      <c r="A338" s="41"/>
      <c r="B338" s="42"/>
      <c r="C338" s="215" t="s">
        <v>475</v>
      </c>
      <c r="D338" s="215" t="s">
        <v>163</v>
      </c>
      <c r="E338" s="216" t="s">
        <v>476</v>
      </c>
      <c r="F338" s="217" t="s">
        <v>477</v>
      </c>
      <c r="G338" s="218" t="s">
        <v>175</v>
      </c>
      <c r="H338" s="219">
        <v>3.3149999999999999</v>
      </c>
      <c r="I338" s="220"/>
      <c r="J338" s="221">
        <f>ROUND(I338*H338,2)</f>
        <v>0</v>
      </c>
      <c r="K338" s="217" t="s">
        <v>19</v>
      </c>
      <c r="L338" s="47"/>
      <c r="M338" s="222" t="s">
        <v>19</v>
      </c>
      <c r="N338" s="223" t="s">
        <v>42</v>
      </c>
      <c r="O338" s="87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168</v>
      </c>
      <c r="AT338" s="226" t="s">
        <v>163</v>
      </c>
      <c r="AU338" s="226" t="s">
        <v>80</v>
      </c>
      <c r="AY338" s="20" t="s">
        <v>161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78</v>
      </c>
      <c r="BK338" s="227">
        <f>ROUND(I338*H338,2)</f>
        <v>0</v>
      </c>
      <c r="BL338" s="20" t="s">
        <v>168</v>
      </c>
      <c r="BM338" s="226" t="s">
        <v>478</v>
      </c>
    </row>
    <row r="339" s="2" customFormat="1">
      <c r="A339" s="41"/>
      <c r="B339" s="42"/>
      <c r="C339" s="43"/>
      <c r="D339" s="228" t="s">
        <v>169</v>
      </c>
      <c r="E339" s="43"/>
      <c r="F339" s="229" t="s">
        <v>477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169</v>
      </c>
      <c r="AU339" s="20" t="s">
        <v>80</v>
      </c>
    </row>
    <row r="340" s="2" customFormat="1" ht="16.5" customHeight="1">
      <c r="A340" s="41"/>
      <c r="B340" s="42"/>
      <c r="C340" s="215" t="s">
        <v>325</v>
      </c>
      <c r="D340" s="215" t="s">
        <v>163</v>
      </c>
      <c r="E340" s="216" t="s">
        <v>479</v>
      </c>
      <c r="F340" s="217" t="s">
        <v>480</v>
      </c>
      <c r="G340" s="218" t="s">
        <v>175</v>
      </c>
      <c r="H340" s="219">
        <v>12.94</v>
      </c>
      <c r="I340" s="220"/>
      <c r="J340" s="221">
        <f>ROUND(I340*H340,2)</f>
        <v>0</v>
      </c>
      <c r="K340" s="217" t="s">
        <v>19</v>
      </c>
      <c r="L340" s="47"/>
      <c r="M340" s="222" t="s">
        <v>19</v>
      </c>
      <c r="N340" s="223" t="s">
        <v>42</v>
      </c>
      <c r="O340" s="87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168</v>
      </c>
      <c r="AT340" s="226" t="s">
        <v>163</v>
      </c>
      <c r="AU340" s="226" t="s">
        <v>80</v>
      </c>
      <c r="AY340" s="20" t="s">
        <v>161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78</v>
      </c>
      <c r="BK340" s="227">
        <f>ROUND(I340*H340,2)</f>
        <v>0</v>
      </c>
      <c r="BL340" s="20" t="s">
        <v>168</v>
      </c>
      <c r="BM340" s="226" t="s">
        <v>481</v>
      </c>
    </row>
    <row r="341" s="2" customFormat="1">
      <c r="A341" s="41"/>
      <c r="B341" s="42"/>
      <c r="C341" s="43"/>
      <c r="D341" s="228" t="s">
        <v>169</v>
      </c>
      <c r="E341" s="43"/>
      <c r="F341" s="229" t="s">
        <v>480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169</v>
      </c>
      <c r="AU341" s="20" t="s">
        <v>80</v>
      </c>
    </row>
    <row r="342" s="2" customFormat="1" ht="16.5" customHeight="1">
      <c r="A342" s="41"/>
      <c r="B342" s="42"/>
      <c r="C342" s="215" t="s">
        <v>482</v>
      </c>
      <c r="D342" s="215" t="s">
        <v>163</v>
      </c>
      <c r="E342" s="216" t="s">
        <v>483</v>
      </c>
      <c r="F342" s="217" t="s">
        <v>484</v>
      </c>
      <c r="G342" s="218" t="s">
        <v>175</v>
      </c>
      <c r="H342" s="219">
        <v>4</v>
      </c>
      <c r="I342" s="220"/>
      <c r="J342" s="221">
        <f>ROUND(I342*H342,2)</f>
        <v>0</v>
      </c>
      <c r="K342" s="217" t="s">
        <v>167</v>
      </c>
      <c r="L342" s="47"/>
      <c r="M342" s="222" t="s">
        <v>19</v>
      </c>
      <c r="N342" s="223" t="s">
        <v>42</v>
      </c>
      <c r="O342" s="87"/>
      <c r="P342" s="224">
        <f>O342*H342</f>
        <v>0</v>
      </c>
      <c r="Q342" s="224">
        <v>0.3674</v>
      </c>
      <c r="R342" s="224">
        <f>Q342*H342</f>
        <v>1.4696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168</v>
      </c>
      <c r="AT342" s="226" t="s">
        <v>163</v>
      </c>
      <c r="AU342" s="226" t="s">
        <v>80</v>
      </c>
      <c r="AY342" s="20" t="s">
        <v>161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78</v>
      </c>
      <c r="BK342" s="227">
        <f>ROUND(I342*H342,2)</f>
        <v>0</v>
      </c>
      <c r="BL342" s="20" t="s">
        <v>168</v>
      </c>
      <c r="BM342" s="226" t="s">
        <v>485</v>
      </c>
    </row>
    <row r="343" s="2" customFormat="1">
      <c r="A343" s="41"/>
      <c r="B343" s="42"/>
      <c r="C343" s="43"/>
      <c r="D343" s="228" t="s">
        <v>169</v>
      </c>
      <c r="E343" s="43"/>
      <c r="F343" s="229" t="s">
        <v>486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169</v>
      </c>
      <c r="AU343" s="20" t="s">
        <v>80</v>
      </c>
    </row>
    <row r="344" s="2" customFormat="1">
      <c r="A344" s="41"/>
      <c r="B344" s="42"/>
      <c r="C344" s="43"/>
      <c r="D344" s="233" t="s">
        <v>171</v>
      </c>
      <c r="E344" s="43"/>
      <c r="F344" s="234" t="s">
        <v>487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171</v>
      </c>
      <c r="AU344" s="20" t="s">
        <v>80</v>
      </c>
    </row>
    <row r="345" s="2" customFormat="1" ht="16.5" customHeight="1">
      <c r="A345" s="41"/>
      <c r="B345" s="42"/>
      <c r="C345" s="215" t="s">
        <v>332</v>
      </c>
      <c r="D345" s="215" t="s">
        <v>163</v>
      </c>
      <c r="E345" s="216" t="s">
        <v>488</v>
      </c>
      <c r="F345" s="217" t="s">
        <v>489</v>
      </c>
      <c r="G345" s="218" t="s">
        <v>175</v>
      </c>
      <c r="H345" s="219">
        <v>4</v>
      </c>
      <c r="I345" s="220"/>
      <c r="J345" s="221">
        <f>ROUND(I345*H345,2)</f>
        <v>0</v>
      </c>
      <c r="K345" s="217" t="s">
        <v>167</v>
      </c>
      <c r="L345" s="47"/>
      <c r="M345" s="222" t="s">
        <v>19</v>
      </c>
      <c r="N345" s="223" t="s">
        <v>42</v>
      </c>
      <c r="O345" s="87"/>
      <c r="P345" s="224">
        <f>O345*H345</f>
        <v>0</v>
      </c>
      <c r="Q345" s="224">
        <v>0.20893000000000001</v>
      </c>
      <c r="R345" s="224">
        <f>Q345*H345</f>
        <v>0.83572000000000002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168</v>
      </c>
      <c r="AT345" s="226" t="s">
        <v>163</v>
      </c>
      <c r="AU345" s="226" t="s">
        <v>80</v>
      </c>
      <c r="AY345" s="20" t="s">
        <v>161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78</v>
      </c>
      <c r="BK345" s="227">
        <f>ROUND(I345*H345,2)</f>
        <v>0</v>
      </c>
      <c r="BL345" s="20" t="s">
        <v>168</v>
      </c>
      <c r="BM345" s="226" t="s">
        <v>490</v>
      </c>
    </row>
    <row r="346" s="2" customFormat="1">
      <c r="A346" s="41"/>
      <c r="B346" s="42"/>
      <c r="C346" s="43"/>
      <c r="D346" s="228" t="s">
        <v>169</v>
      </c>
      <c r="E346" s="43"/>
      <c r="F346" s="229" t="s">
        <v>491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169</v>
      </c>
      <c r="AU346" s="20" t="s">
        <v>80</v>
      </c>
    </row>
    <row r="347" s="2" customFormat="1">
      <c r="A347" s="41"/>
      <c r="B347" s="42"/>
      <c r="C347" s="43"/>
      <c r="D347" s="233" t="s">
        <v>171</v>
      </c>
      <c r="E347" s="43"/>
      <c r="F347" s="234" t="s">
        <v>492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171</v>
      </c>
      <c r="AU347" s="20" t="s">
        <v>80</v>
      </c>
    </row>
    <row r="348" s="13" customFormat="1">
      <c r="A348" s="13"/>
      <c r="B348" s="235"/>
      <c r="C348" s="236"/>
      <c r="D348" s="228" t="s">
        <v>196</v>
      </c>
      <c r="E348" s="237" t="s">
        <v>19</v>
      </c>
      <c r="F348" s="238" t="s">
        <v>493</v>
      </c>
      <c r="G348" s="236"/>
      <c r="H348" s="239">
        <v>4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196</v>
      </c>
      <c r="AU348" s="245" t="s">
        <v>80</v>
      </c>
      <c r="AV348" s="13" t="s">
        <v>80</v>
      </c>
      <c r="AW348" s="13" t="s">
        <v>33</v>
      </c>
      <c r="AX348" s="13" t="s">
        <v>71</v>
      </c>
      <c r="AY348" s="245" t="s">
        <v>161</v>
      </c>
    </row>
    <row r="349" s="14" customFormat="1">
      <c r="A349" s="14"/>
      <c r="B349" s="246"/>
      <c r="C349" s="247"/>
      <c r="D349" s="228" t="s">
        <v>196</v>
      </c>
      <c r="E349" s="248" t="s">
        <v>19</v>
      </c>
      <c r="F349" s="249" t="s">
        <v>198</v>
      </c>
      <c r="G349" s="247"/>
      <c r="H349" s="250">
        <v>4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196</v>
      </c>
      <c r="AU349" s="256" t="s">
        <v>80</v>
      </c>
      <c r="AV349" s="14" t="s">
        <v>168</v>
      </c>
      <c r="AW349" s="14" t="s">
        <v>33</v>
      </c>
      <c r="AX349" s="14" t="s">
        <v>78</v>
      </c>
      <c r="AY349" s="256" t="s">
        <v>161</v>
      </c>
    </row>
    <row r="350" s="2" customFormat="1" ht="16.5" customHeight="1">
      <c r="A350" s="41"/>
      <c r="B350" s="42"/>
      <c r="C350" s="215" t="s">
        <v>494</v>
      </c>
      <c r="D350" s="215" t="s">
        <v>163</v>
      </c>
      <c r="E350" s="216" t="s">
        <v>495</v>
      </c>
      <c r="F350" s="217" t="s">
        <v>496</v>
      </c>
      <c r="G350" s="218" t="s">
        <v>281</v>
      </c>
      <c r="H350" s="219">
        <v>10</v>
      </c>
      <c r="I350" s="220"/>
      <c r="J350" s="221">
        <f>ROUND(I350*H350,2)</f>
        <v>0</v>
      </c>
      <c r="K350" s="217" t="s">
        <v>167</v>
      </c>
      <c r="L350" s="47"/>
      <c r="M350" s="222" t="s">
        <v>19</v>
      </c>
      <c r="N350" s="223" t="s">
        <v>42</v>
      </c>
      <c r="O350" s="87"/>
      <c r="P350" s="224">
        <f>O350*H350</f>
        <v>0</v>
      </c>
      <c r="Q350" s="224">
        <v>0.12895000000000001</v>
      </c>
      <c r="R350" s="224">
        <f>Q350*H350</f>
        <v>1.2895000000000001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168</v>
      </c>
      <c r="AT350" s="226" t="s">
        <v>163</v>
      </c>
      <c r="AU350" s="226" t="s">
        <v>80</v>
      </c>
      <c r="AY350" s="20" t="s">
        <v>161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78</v>
      </c>
      <c r="BK350" s="227">
        <f>ROUND(I350*H350,2)</f>
        <v>0</v>
      </c>
      <c r="BL350" s="20" t="s">
        <v>168</v>
      </c>
      <c r="BM350" s="226" t="s">
        <v>497</v>
      </c>
    </row>
    <row r="351" s="2" customFormat="1">
      <c r="A351" s="41"/>
      <c r="B351" s="42"/>
      <c r="C351" s="43"/>
      <c r="D351" s="228" t="s">
        <v>169</v>
      </c>
      <c r="E351" s="43"/>
      <c r="F351" s="229" t="s">
        <v>498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169</v>
      </c>
      <c r="AU351" s="20" t="s">
        <v>80</v>
      </c>
    </row>
    <row r="352" s="2" customFormat="1">
      <c r="A352" s="41"/>
      <c r="B352" s="42"/>
      <c r="C352" s="43"/>
      <c r="D352" s="233" t="s">
        <v>171</v>
      </c>
      <c r="E352" s="43"/>
      <c r="F352" s="234" t="s">
        <v>499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171</v>
      </c>
      <c r="AU352" s="20" t="s">
        <v>80</v>
      </c>
    </row>
    <row r="353" s="13" customFormat="1">
      <c r="A353" s="13"/>
      <c r="B353" s="235"/>
      <c r="C353" s="236"/>
      <c r="D353" s="228" t="s">
        <v>196</v>
      </c>
      <c r="E353" s="237" t="s">
        <v>19</v>
      </c>
      <c r="F353" s="238" t="s">
        <v>500</v>
      </c>
      <c r="G353" s="236"/>
      <c r="H353" s="239">
        <v>10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196</v>
      </c>
      <c r="AU353" s="245" t="s">
        <v>80</v>
      </c>
      <c r="AV353" s="13" t="s">
        <v>80</v>
      </c>
      <c r="AW353" s="13" t="s">
        <v>33</v>
      </c>
      <c r="AX353" s="13" t="s">
        <v>71</v>
      </c>
      <c r="AY353" s="245" t="s">
        <v>161</v>
      </c>
    </row>
    <row r="354" s="14" customFormat="1">
      <c r="A354" s="14"/>
      <c r="B354" s="246"/>
      <c r="C354" s="247"/>
      <c r="D354" s="228" t="s">
        <v>196</v>
      </c>
      <c r="E354" s="248" t="s">
        <v>19</v>
      </c>
      <c r="F354" s="249" t="s">
        <v>198</v>
      </c>
      <c r="G354" s="247"/>
      <c r="H354" s="250">
        <v>10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196</v>
      </c>
      <c r="AU354" s="256" t="s">
        <v>80</v>
      </c>
      <c r="AV354" s="14" t="s">
        <v>168</v>
      </c>
      <c r="AW354" s="14" t="s">
        <v>33</v>
      </c>
      <c r="AX354" s="14" t="s">
        <v>78</v>
      </c>
      <c r="AY354" s="256" t="s">
        <v>161</v>
      </c>
    </row>
    <row r="355" s="12" customFormat="1" ht="22.8" customHeight="1">
      <c r="A355" s="12"/>
      <c r="B355" s="199"/>
      <c r="C355" s="200"/>
      <c r="D355" s="201" t="s">
        <v>70</v>
      </c>
      <c r="E355" s="213" t="s">
        <v>216</v>
      </c>
      <c r="F355" s="213" t="s">
        <v>501</v>
      </c>
      <c r="G355" s="200"/>
      <c r="H355" s="200"/>
      <c r="I355" s="203"/>
      <c r="J355" s="214">
        <f>BK355</f>
        <v>0</v>
      </c>
      <c r="K355" s="200"/>
      <c r="L355" s="205"/>
      <c r="M355" s="206"/>
      <c r="N355" s="207"/>
      <c r="O355" s="207"/>
      <c r="P355" s="208">
        <f>SUM(P356:P501)</f>
        <v>0</v>
      </c>
      <c r="Q355" s="207"/>
      <c r="R355" s="208">
        <f>SUM(R356:R501)</f>
        <v>9.1631572199999987</v>
      </c>
      <c r="S355" s="207"/>
      <c r="T355" s="209">
        <f>SUM(T356:T501)</f>
        <v>73.305839999999989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78</v>
      </c>
      <c r="AT355" s="211" t="s">
        <v>70</v>
      </c>
      <c r="AU355" s="211" t="s">
        <v>78</v>
      </c>
      <c r="AY355" s="210" t="s">
        <v>161</v>
      </c>
      <c r="BK355" s="212">
        <f>SUM(BK356:BK501)</f>
        <v>0</v>
      </c>
    </row>
    <row r="356" s="2" customFormat="1" ht="16.5" customHeight="1">
      <c r="A356" s="41"/>
      <c r="B356" s="42"/>
      <c r="C356" s="215" t="s">
        <v>338</v>
      </c>
      <c r="D356" s="215" t="s">
        <v>163</v>
      </c>
      <c r="E356" s="216" t="s">
        <v>502</v>
      </c>
      <c r="F356" s="217" t="s">
        <v>503</v>
      </c>
      <c r="G356" s="218" t="s">
        <v>192</v>
      </c>
      <c r="H356" s="219">
        <v>3</v>
      </c>
      <c r="I356" s="220"/>
      <c r="J356" s="221">
        <f>ROUND(I356*H356,2)</f>
        <v>0</v>
      </c>
      <c r="K356" s="217" t="s">
        <v>167</v>
      </c>
      <c r="L356" s="47"/>
      <c r="M356" s="222" t="s">
        <v>19</v>
      </c>
      <c r="N356" s="223" t="s">
        <v>42</v>
      </c>
      <c r="O356" s="87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168</v>
      </c>
      <c r="AT356" s="226" t="s">
        <v>163</v>
      </c>
      <c r="AU356" s="226" t="s">
        <v>80</v>
      </c>
      <c r="AY356" s="20" t="s">
        <v>161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78</v>
      </c>
      <c r="BK356" s="227">
        <f>ROUND(I356*H356,2)</f>
        <v>0</v>
      </c>
      <c r="BL356" s="20" t="s">
        <v>168</v>
      </c>
      <c r="BM356" s="226" t="s">
        <v>504</v>
      </c>
    </row>
    <row r="357" s="2" customFormat="1">
      <c r="A357" s="41"/>
      <c r="B357" s="42"/>
      <c r="C357" s="43"/>
      <c r="D357" s="228" t="s">
        <v>169</v>
      </c>
      <c r="E357" s="43"/>
      <c r="F357" s="229" t="s">
        <v>503</v>
      </c>
      <c r="G357" s="43"/>
      <c r="H357" s="43"/>
      <c r="I357" s="230"/>
      <c r="J357" s="43"/>
      <c r="K357" s="43"/>
      <c r="L357" s="47"/>
      <c r="M357" s="231"/>
      <c r="N357" s="232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169</v>
      </c>
      <c r="AU357" s="20" t="s">
        <v>80</v>
      </c>
    </row>
    <row r="358" s="2" customFormat="1">
      <c r="A358" s="41"/>
      <c r="B358" s="42"/>
      <c r="C358" s="43"/>
      <c r="D358" s="233" t="s">
        <v>171</v>
      </c>
      <c r="E358" s="43"/>
      <c r="F358" s="234" t="s">
        <v>505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171</v>
      </c>
      <c r="AU358" s="20" t="s">
        <v>80</v>
      </c>
    </row>
    <row r="359" s="13" customFormat="1">
      <c r="A359" s="13"/>
      <c r="B359" s="235"/>
      <c r="C359" s="236"/>
      <c r="D359" s="228" t="s">
        <v>196</v>
      </c>
      <c r="E359" s="237" t="s">
        <v>19</v>
      </c>
      <c r="F359" s="238" t="s">
        <v>506</v>
      </c>
      <c r="G359" s="236"/>
      <c r="H359" s="239">
        <v>3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196</v>
      </c>
      <c r="AU359" s="245" t="s">
        <v>80</v>
      </c>
      <c r="AV359" s="13" t="s">
        <v>80</v>
      </c>
      <c r="AW359" s="13" t="s">
        <v>33</v>
      </c>
      <c r="AX359" s="13" t="s">
        <v>71</v>
      </c>
      <c r="AY359" s="245" t="s">
        <v>161</v>
      </c>
    </row>
    <row r="360" s="14" customFormat="1">
      <c r="A360" s="14"/>
      <c r="B360" s="246"/>
      <c r="C360" s="247"/>
      <c r="D360" s="228" t="s">
        <v>196</v>
      </c>
      <c r="E360" s="248" t="s">
        <v>19</v>
      </c>
      <c r="F360" s="249" t="s">
        <v>198</v>
      </c>
      <c r="G360" s="247"/>
      <c r="H360" s="250">
        <v>3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196</v>
      </c>
      <c r="AU360" s="256" t="s">
        <v>80</v>
      </c>
      <c r="AV360" s="14" t="s">
        <v>168</v>
      </c>
      <c r="AW360" s="14" t="s">
        <v>33</v>
      </c>
      <c r="AX360" s="14" t="s">
        <v>78</v>
      </c>
      <c r="AY360" s="256" t="s">
        <v>161</v>
      </c>
    </row>
    <row r="361" s="2" customFormat="1" ht="16.5" customHeight="1">
      <c r="A361" s="41"/>
      <c r="B361" s="42"/>
      <c r="C361" s="215" t="s">
        <v>507</v>
      </c>
      <c r="D361" s="215" t="s">
        <v>163</v>
      </c>
      <c r="E361" s="216" t="s">
        <v>508</v>
      </c>
      <c r="F361" s="217" t="s">
        <v>509</v>
      </c>
      <c r="G361" s="218" t="s">
        <v>281</v>
      </c>
      <c r="H361" s="219">
        <v>35</v>
      </c>
      <c r="I361" s="220"/>
      <c r="J361" s="221">
        <f>ROUND(I361*H361,2)</f>
        <v>0</v>
      </c>
      <c r="K361" s="217" t="s">
        <v>167</v>
      </c>
      <c r="L361" s="47"/>
      <c r="M361" s="222" t="s">
        <v>19</v>
      </c>
      <c r="N361" s="223" t="s">
        <v>42</v>
      </c>
      <c r="O361" s="87"/>
      <c r="P361" s="224">
        <f>O361*H361</f>
        <v>0</v>
      </c>
      <c r="Q361" s="224">
        <v>0.1295</v>
      </c>
      <c r="R361" s="224">
        <f>Q361*H361</f>
        <v>4.5324999999999998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168</v>
      </c>
      <c r="AT361" s="226" t="s">
        <v>163</v>
      </c>
      <c r="AU361" s="226" t="s">
        <v>80</v>
      </c>
      <c r="AY361" s="20" t="s">
        <v>161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78</v>
      </c>
      <c r="BK361" s="227">
        <f>ROUND(I361*H361,2)</f>
        <v>0</v>
      </c>
      <c r="BL361" s="20" t="s">
        <v>168</v>
      </c>
      <c r="BM361" s="226" t="s">
        <v>510</v>
      </c>
    </row>
    <row r="362" s="2" customFormat="1">
      <c r="A362" s="41"/>
      <c r="B362" s="42"/>
      <c r="C362" s="43"/>
      <c r="D362" s="228" t="s">
        <v>169</v>
      </c>
      <c r="E362" s="43"/>
      <c r="F362" s="229" t="s">
        <v>511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169</v>
      </c>
      <c r="AU362" s="20" t="s">
        <v>80</v>
      </c>
    </row>
    <row r="363" s="2" customFormat="1">
      <c r="A363" s="41"/>
      <c r="B363" s="42"/>
      <c r="C363" s="43"/>
      <c r="D363" s="233" t="s">
        <v>171</v>
      </c>
      <c r="E363" s="43"/>
      <c r="F363" s="234" t="s">
        <v>512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171</v>
      </c>
      <c r="AU363" s="20" t="s">
        <v>80</v>
      </c>
    </row>
    <row r="364" s="2" customFormat="1" ht="16.5" customHeight="1">
      <c r="A364" s="41"/>
      <c r="B364" s="42"/>
      <c r="C364" s="257" t="s">
        <v>343</v>
      </c>
      <c r="D364" s="257" t="s">
        <v>241</v>
      </c>
      <c r="E364" s="258" t="s">
        <v>513</v>
      </c>
      <c r="F364" s="259" t="s">
        <v>514</v>
      </c>
      <c r="G364" s="260" t="s">
        <v>281</v>
      </c>
      <c r="H364" s="261">
        <v>35.700000000000003</v>
      </c>
      <c r="I364" s="262"/>
      <c r="J364" s="263">
        <f>ROUND(I364*H364,2)</f>
        <v>0</v>
      </c>
      <c r="K364" s="259" t="s">
        <v>167</v>
      </c>
      <c r="L364" s="264"/>
      <c r="M364" s="265" t="s">
        <v>19</v>
      </c>
      <c r="N364" s="266" t="s">
        <v>42</v>
      </c>
      <c r="O364" s="87"/>
      <c r="P364" s="224">
        <f>O364*H364</f>
        <v>0</v>
      </c>
      <c r="Q364" s="224">
        <v>0.044999999999999998</v>
      </c>
      <c r="R364" s="224">
        <f>Q364*H364</f>
        <v>1.6065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186</v>
      </c>
      <c r="AT364" s="226" t="s">
        <v>241</v>
      </c>
      <c r="AU364" s="226" t="s">
        <v>80</v>
      </c>
      <c r="AY364" s="20" t="s">
        <v>161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0" t="s">
        <v>78</v>
      </c>
      <c r="BK364" s="227">
        <f>ROUND(I364*H364,2)</f>
        <v>0</v>
      </c>
      <c r="BL364" s="20" t="s">
        <v>168</v>
      </c>
      <c r="BM364" s="226" t="s">
        <v>515</v>
      </c>
    </row>
    <row r="365" s="2" customFormat="1">
      <c r="A365" s="41"/>
      <c r="B365" s="42"/>
      <c r="C365" s="43"/>
      <c r="D365" s="228" t="s">
        <v>169</v>
      </c>
      <c r="E365" s="43"/>
      <c r="F365" s="229" t="s">
        <v>514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169</v>
      </c>
      <c r="AU365" s="20" t="s">
        <v>80</v>
      </c>
    </row>
    <row r="366" s="13" customFormat="1">
      <c r="A366" s="13"/>
      <c r="B366" s="235"/>
      <c r="C366" s="236"/>
      <c r="D366" s="228" t="s">
        <v>196</v>
      </c>
      <c r="E366" s="237" t="s">
        <v>19</v>
      </c>
      <c r="F366" s="238" t="s">
        <v>516</v>
      </c>
      <c r="G366" s="236"/>
      <c r="H366" s="239">
        <v>35.700000000000003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196</v>
      </c>
      <c r="AU366" s="245" t="s">
        <v>80</v>
      </c>
      <c r="AV366" s="13" t="s">
        <v>80</v>
      </c>
      <c r="AW366" s="13" t="s">
        <v>33</v>
      </c>
      <c r="AX366" s="13" t="s">
        <v>71</v>
      </c>
      <c r="AY366" s="245" t="s">
        <v>161</v>
      </c>
    </row>
    <row r="367" s="14" customFormat="1">
      <c r="A367" s="14"/>
      <c r="B367" s="246"/>
      <c r="C367" s="247"/>
      <c r="D367" s="228" t="s">
        <v>196</v>
      </c>
      <c r="E367" s="248" t="s">
        <v>19</v>
      </c>
      <c r="F367" s="249" t="s">
        <v>198</v>
      </c>
      <c r="G367" s="247"/>
      <c r="H367" s="250">
        <v>35.700000000000003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196</v>
      </c>
      <c r="AU367" s="256" t="s">
        <v>80</v>
      </c>
      <c r="AV367" s="14" t="s">
        <v>168</v>
      </c>
      <c r="AW367" s="14" t="s">
        <v>33</v>
      </c>
      <c r="AX367" s="14" t="s">
        <v>78</v>
      </c>
      <c r="AY367" s="256" t="s">
        <v>161</v>
      </c>
    </row>
    <row r="368" s="2" customFormat="1" ht="16.5" customHeight="1">
      <c r="A368" s="41"/>
      <c r="B368" s="42"/>
      <c r="C368" s="215" t="s">
        <v>517</v>
      </c>
      <c r="D368" s="215" t="s">
        <v>163</v>
      </c>
      <c r="E368" s="216" t="s">
        <v>518</v>
      </c>
      <c r="F368" s="217" t="s">
        <v>519</v>
      </c>
      <c r="G368" s="218" t="s">
        <v>192</v>
      </c>
      <c r="H368" s="219">
        <v>1.05</v>
      </c>
      <c r="I368" s="220"/>
      <c r="J368" s="221">
        <f>ROUND(I368*H368,2)</f>
        <v>0</v>
      </c>
      <c r="K368" s="217" t="s">
        <v>167</v>
      </c>
      <c r="L368" s="47"/>
      <c r="M368" s="222" t="s">
        <v>19</v>
      </c>
      <c r="N368" s="223" t="s">
        <v>42</v>
      </c>
      <c r="O368" s="87"/>
      <c r="P368" s="224">
        <f>O368*H368</f>
        <v>0</v>
      </c>
      <c r="Q368" s="224">
        <v>2.2563399999999998</v>
      </c>
      <c r="R368" s="224">
        <f>Q368*H368</f>
        <v>2.369157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168</v>
      </c>
      <c r="AT368" s="226" t="s">
        <v>163</v>
      </c>
      <c r="AU368" s="226" t="s">
        <v>80</v>
      </c>
      <c r="AY368" s="20" t="s">
        <v>161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78</v>
      </c>
      <c r="BK368" s="227">
        <f>ROUND(I368*H368,2)</f>
        <v>0</v>
      </c>
      <c r="BL368" s="20" t="s">
        <v>168</v>
      </c>
      <c r="BM368" s="226" t="s">
        <v>520</v>
      </c>
    </row>
    <row r="369" s="2" customFormat="1">
      <c r="A369" s="41"/>
      <c r="B369" s="42"/>
      <c r="C369" s="43"/>
      <c r="D369" s="228" t="s">
        <v>169</v>
      </c>
      <c r="E369" s="43"/>
      <c r="F369" s="229" t="s">
        <v>519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169</v>
      </c>
      <c r="AU369" s="20" t="s">
        <v>80</v>
      </c>
    </row>
    <row r="370" s="2" customFormat="1">
      <c r="A370" s="41"/>
      <c r="B370" s="42"/>
      <c r="C370" s="43"/>
      <c r="D370" s="233" t="s">
        <v>171</v>
      </c>
      <c r="E370" s="43"/>
      <c r="F370" s="234" t="s">
        <v>521</v>
      </c>
      <c r="G370" s="43"/>
      <c r="H370" s="43"/>
      <c r="I370" s="230"/>
      <c r="J370" s="43"/>
      <c r="K370" s="43"/>
      <c r="L370" s="47"/>
      <c r="M370" s="231"/>
      <c r="N370" s="232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171</v>
      </c>
      <c r="AU370" s="20" t="s">
        <v>80</v>
      </c>
    </row>
    <row r="371" s="13" customFormat="1">
      <c r="A371" s="13"/>
      <c r="B371" s="235"/>
      <c r="C371" s="236"/>
      <c r="D371" s="228" t="s">
        <v>196</v>
      </c>
      <c r="E371" s="237" t="s">
        <v>19</v>
      </c>
      <c r="F371" s="238" t="s">
        <v>522</v>
      </c>
      <c r="G371" s="236"/>
      <c r="H371" s="239">
        <v>1.05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196</v>
      </c>
      <c r="AU371" s="245" t="s">
        <v>80</v>
      </c>
      <c r="AV371" s="13" t="s">
        <v>80</v>
      </c>
      <c r="AW371" s="13" t="s">
        <v>33</v>
      </c>
      <c r="AX371" s="13" t="s">
        <v>71</v>
      </c>
      <c r="AY371" s="245" t="s">
        <v>161</v>
      </c>
    </row>
    <row r="372" s="14" customFormat="1">
      <c r="A372" s="14"/>
      <c r="B372" s="246"/>
      <c r="C372" s="247"/>
      <c r="D372" s="228" t="s">
        <v>196</v>
      </c>
      <c r="E372" s="248" t="s">
        <v>19</v>
      </c>
      <c r="F372" s="249" t="s">
        <v>198</v>
      </c>
      <c r="G372" s="247"/>
      <c r="H372" s="250">
        <v>1.05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196</v>
      </c>
      <c r="AU372" s="256" t="s">
        <v>80</v>
      </c>
      <c r="AV372" s="14" t="s">
        <v>168</v>
      </c>
      <c r="AW372" s="14" t="s">
        <v>33</v>
      </c>
      <c r="AX372" s="14" t="s">
        <v>78</v>
      </c>
      <c r="AY372" s="256" t="s">
        <v>161</v>
      </c>
    </row>
    <row r="373" s="2" customFormat="1" ht="16.5" customHeight="1">
      <c r="A373" s="41"/>
      <c r="B373" s="42"/>
      <c r="C373" s="215" t="s">
        <v>349</v>
      </c>
      <c r="D373" s="215" t="s">
        <v>163</v>
      </c>
      <c r="E373" s="216" t="s">
        <v>523</v>
      </c>
      <c r="F373" s="217" t="s">
        <v>524</v>
      </c>
      <c r="G373" s="218" t="s">
        <v>166</v>
      </c>
      <c r="H373" s="219">
        <v>3</v>
      </c>
      <c r="I373" s="220"/>
      <c r="J373" s="221">
        <f>ROUND(I373*H373,2)</f>
        <v>0</v>
      </c>
      <c r="K373" s="217" t="s">
        <v>19</v>
      </c>
      <c r="L373" s="47"/>
      <c r="M373" s="222" t="s">
        <v>19</v>
      </c>
      <c r="N373" s="223" t="s">
        <v>42</v>
      </c>
      <c r="O373" s="87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168</v>
      </c>
      <c r="AT373" s="226" t="s">
        <v>163</v>
      </c>
      <c r="AU373" s="226" t="s">
        <v>80</v>
      </c>
      <c r="AY373" s="20" t="s">
        <v>161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78</v>
      </c>
      <c r="BK373" s="227">
        <f>ROUND(I373*H373,2)</f>
        <v>0</v>
      </c>
      <c r="BL373" s="20" t="s">
        <v>168</v>
      </c>
      <c r="BM373" s="226" t="s">
        <v>525</v>
      </c>
    </row>
    <row r="374" s="2" customFormat="1">
      <c r="A374" s="41"/>
      <c r="B374" s="42"/>
      <c r="C374" s="43"/>
      <c r="D374" s="228" t="s">
        <v>169</v>
      </c>
      <c r="E374" s="43"/>
      <c r="F374" s="229" t="s">
        <v>524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169</v>
      </c>
      <c r="AU374" s="20" t="s">
        <v>80</v>
      </c>
    </row>
    <row r="375" s="2" customFormat="1" ht="21.75" customHeight="1">
      <c r="A375" s="41"/>
      <c r="B375" s="42"/>
      <c r="C375" s="215" t="s">
        <v>526</v>
      </c>
      <c r="D375" s="215" t="s">
        <v>163</v>
      </c>
      <c r="E375" s="216" t="s">
        <v>527</v>
      </c>
      <c r="F375" s="217" t="s">
        <v>528</v>
      </c>
      <c r="G375" s="218" t="s">
        <v>175</v>
      </c>
      <c r="H375" s="219">
        <v>60</v>
      </c>
      <c r="I375" s="220"/>
      <c r="J375" s="221">
        <f>ROUND(I375*H375,2)</f>
        <v>0</v>
      </c>
      <c r="K375" s="217" t="s">
        <v>167</v>
      </c>
      <c r="L375" s="47"/>
      <c r="M375" s="222" t="s">
        <v>19</v>
      </c>
      <c r="N375" s="223" t="s">
        <v>42</v>
      </c>
      <c r="O375" s="87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168</v>
      </c>
      <c r="AT375" s="226" t="s">
        <v>163</v>
      </c>
      <c r="AU375" s="226" t="s">
        <v>80</v>
      </c>
      <c r="AY375" s="20" t="s">
        <v>161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78</v>
      </c>
      <c r="BK375" s="227">
        <f>ROUND(I375*H375,2)</f>
        <v>0</v>
      </c>
      <c r="BL375" s="20" t="s">
        <v>168</v>
      </c>
      <c r="BM375" s="226" t="s">
        <v>529</v>
      </c>
    </row>
    <row r="376" s="2" customFormat="1">
      <c r="A376" s="41"/>
      <c r="B376" s="42"/>
      <c r="C376" s="43"/>
      <c r="D376" s="228" t="s">
        <v>169</v>
      </c>
      <c r="E376" s="43"/>
      <c r="F376" s="229" t="s">
        <v>530</v>
      </c>
      <c r="G376" s="43"/>
      <c r="H376" s="43"/>
      <c r="I376" s="230"/>
      <c r="J376" s="43"/>
      <c r="K376" s="43"/>
      <c r="L376" s="47"/>
      <c r="M376" s="231"/>
      <c r="N376" s="232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169</v>
      </c>
      <c r="AU376" s="20" t="s">
        <v>80</v>
      </c>
    </row>
    <row r="377" s="2" customFormat="1">
      <c r="A377" s="41"/>
      <c r="B377" s="42"/>
      <c r="C377" s="43"/>
      <c r="D377" s="233" t="s">
        <v>171</v>
      </c>
      <c r="E377" s="43"/>
      <c r="F377" s="234" t="s">
        <v>531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171</v>
      </c>
      <c r="AU377" s="20" t="s">
        <v>80</v>
      </c>
    </row>
    <row r="378" s="2" customFormat="1" ht="24.15" customHeight="1">
      <c r="A378" s="41"/>
      <c r="B378" s="42"/>
      <c r="C378" s="215" t="s">
        <v>355</v>
      </c>
      <c r="D378" s="215" t="s">
        <v>163</v>
      </c>
      <c r="E378" s="216" t="s">
        <v>532</v>
      </c>
      <c r="F378" s="217" t="s">
        <v>533</v>
      </c>
      <c r="G378" s="218" t="s">
        <v>175</v>
      </c>
      <c r="H378" s="219">
        <v>600</v>
      </c>
      <c r="I378" s="220"/>
      <c r="J378" s="221">
        <f>ROUND(I378*H378,2)</f>
        <v>0</v>
      </c>
      <c r="K378" s="217" t="s">
        <v>167</v>
      </c>
      <c r="L378" s="47"/>
      <c r="M378" s="222" t="s">
        <v>19</v>
      </c>
      <c r="N378" s="223" t="s">
        <v>42</v>
      </c>
      <c r="O378" s="87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168</v>
      </c>
      <c r="AT378" s="226" t="s">
        <v>163</v>
      </c>
      <c r="AU378" s="226" t="s">
        <v>80</v>
      </c>
      <c r="AY378" s="20" t="s">
        <v>161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78</v>
      </c>
      <c r="BK378" s="227">
        <f>ROUND(I378*H378,2)</f>
        <v>0</v>
      </c>
      <c r="BL378" s="20" t="s">
        <v>168</v>
      </c>
      <c r="BM378" s="226" t="s">
        <v>534</v>
      </c>
    </row>
    <row r="379" s="2" customFormat="1">
      <c r="A379" s="41"/>
      <c r="B379" s="42"/>
      <c r="C379" s="43"/>
      <c r="D379" s="228" t="s">
        <v>169</v>
      </c>
      <c r="E379" s="43"/>
      <c r="F379" s="229" t="s">
        <v>535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169</v>
      </c>
      <c r="AU379" s="20" t="s">
        <v>80</v>
      </c>
    </row>
    <row r="380" s="2" customFormat="1">
      <c r="A380" s="41"/>
      <c r="B380" s="42"/>
      <c r="C380" s="43"/>
      <c r="D380" s="233" t="s">
        <v>171</v>
      </c>
      <c r="E380" s="43"/>
      <c r="F380" s="234" t="s">
        <v>536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171</v>
      </c>
      <c r="AU380" s="20" t="s">
        <v>80</v>
      </c>
    </row>
    <row r="381" s="13" customFormat="1">
      <c r="A381" s="13"/>
      <c r="B381" s="235"/>
      <c r="C381" s="236"/>
      <c r="D381" s="228" t="s">
        <v>196</v>
      </c>
      <c r="E381" s="237" t="s">
        <v>19</v>
      </c>
      <c r="F381" s="238" t="s">
        <v>537</v>
      </c>
      <c r="G381" s="236"/>
      <c r="H381" s="239">
        <v>600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196</v>
      </c>
      <c r="AU381" s="245" t="s">
        <v>80</v>
      </c>
      <c r="AV381" s="13" t="s">
        <v>80</v>
      </c>
      <c r="AW381" s="13" t="s">
        <v>33</v>
      </c>
      <c r="AX381" s="13" t="s">
        <v>71</v>
      </c>
      <c r="AY381" s="245" t="s">
        <v>161</v>
      </c>
    </row>
    <row r="382" s="14" customFormat="1">
      <c r="A382" s="14"/>
      <c r="B382" s="246"/>
      <c r="C382" s="247"/>
      <c r="D382" s="228" t="s">
        <v>196</v>
      </c>
      <c r="E382" s="248" t="s">
        <v>19</v>
      </c>
      <c r="F382" s="249" t="s">
        <v>198</v>
      </c>
      <c r="G382" s="247"/>
      <c r="H382" s="250">
        <v>600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6" t="s">
        <v>196</v>
      </c>
      <c r="AU382" s="256" t="s">
        <v>80</v>
      </c>
      <c r="AV382" s="14" t="s">
        <v>168</v>
      </c>
      <c r="AW382" s="14" t="s">
        <v>33</v>
      </c>
      <c r="AX382" s="14" t="s">
        <v>78</v>
      </c>
      <c r="AY382" s="256" t="s">
        <v>161</v>
      </c>
    </row>
    <row r="383" s="2" customFormat="1" ht="21.75" customHeight="1">
      <c r="A383" s="41"/>
      <c r="B383" s="42"/>
      <c r="C383" s="215" t="s">
        <v>538</v>
      </c>
      <c r="D383" s="215" t="s">
        <v>163</v>
      </c>
      <c r="E383" s="216" t="s">
        <v>539</v>
      </c>
      <c r="F383" s="217" t="s">
        <v>540</v>
      </c>
      <c r="G383" s="218" t="s">
        <v>175</v>
      </c>
      <c r="H383" s="219">
        <v>60</v>
      </c>
      <c r="I383" s="220"/>
      <c r="J383" s="221">
        <f>ROUND(I383*H383,2)</f>
        <v>0</v>
      </c>
      <c r="K383" s="217" t="s">
        <v>167</v>
      </c>
      <c r="L383" s="47"/>
      <c r="M383" s="222" t="s">
        <v>19</v>
      </c>
      <c r="N383" s="223" t="s">
        <v>42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168</v>
      </c>
      <c r="AT383" s="226" t="s">
        <v>163</v>
      </c>
      <c r="AU383" s="226" t="s">
        <v>80</v>
      </c>
      <c r="AY383" s="20" t="s">
        <v>161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78</v>
      </c>
      <c r="BK383" s="227">
        <f>ROUND(I383*H383,2)</f>
        <v>0</v>
      </c>
      <c r="BL383" s="20" t="s">
        <v>168</v>
      </c>
      <c r="BM383" s="226" t="s">
        <v>541</v>
      </c>
    </row>
    <row r="384" s="2" customFormat="1">
      <c r="A384" s="41"/>
      <c r="B384" s="42"/>
      <c r="C384" s="43"/>
      <c r="D384" s="228" t="s">
        <v>169</v>
      </c>
      <c r="E384" s="43"/>
      <c r="F384" s="229" t="s">
        <v>542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169</v>
      </c>
      <c r="AU384" s="20" t="s">
        <v>80</v>
      </c>
    </row>
    <row r="385" s="2" customFormat="1">
      <c r="A385" s="41"/>
      <c r="B385" s="42"/>
      <c r="C385" s="43"/>
      <c r="D385" s="233" t="s">
        <v>171</v>
      </c>
      <c r="E385" s="43"/>
      <c r="F385" s="234" t="s">
        <v>543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171</v>
      </c>
      <c r="AU385" s="20" t="s">
        <v>80</v>
      </c>
    </row>
    <row r="386" s="2" customFormat="1" ht="21.75" customHeight="1">
      <c r="A386" s="41"/>
      <c r="B386" s="42"/>
      <c r="C386" s="215" t="s">
        <v>360</v>
      </c>
      <c r="D386" s="215" t="s">
        <v>163</v>
      </c>
      <c r="E386" s="216" t="s">
        <v>544</v>
      </c>
      <c r="F386" s="217" t="s">
        <v>545</v>
      </c>
      <c r="G386" s="218" t="s">
        <v>175</v>
      </c>
      <c r="H386" s="219">
        <v>40</v>
      </c>
      <c r="I386" s="220"/>
      <c r="J386" s="221">
        <f>ROUND(I386*H386,2)</f>
        <v>0</v>
      </c>
      <c r="K386" s="217" t="s">
        <v>167</v>
      </c>
      <c r="L386" s="47"/>
      <c r="M386" s="222" t="s">
        <v>19</v>
      </c>
      <c r="N386" s="223" t="s">
        <v>42</v>
      </c>
      <c r="O386" s="87"/>
      <c r="P386" s="224">
        <f>O386*H386</f>
        <v>0</v>
      </c>
      <c r="Q386" s="224">
        <v>0.00012999999999999999</v>
      </c>
      <c r="R386" s="224">
        <f>Q386*H386</f>
        <v>0.0051999999999999998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168</v>
      </c>
      <c r="AT386" s="226" t="s">
        <v>163</v>
      </c>
      <c r="AU386" s="226" t="s">
        <v>80</v>
      </c>
      <c r="AY386" s="20" t="s">
        <v>161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78</v>
      </c>
      <c r="BK386" s="227">
        <f>ROUND(I386*H386,2)</f>
        <v>0</v>
      </c>
      <c r="BL386" s="20" t="s">
        <v>168</v>
      </c>
      <c r="BM386" s="226" t="s">
        <v>546</v>
      </c>
    </row>
    <row r="387" s="2" customFormat="1">
      <c r="A387" s="41"/>
      <c r="B387" s="42"/>
      <c r="C387" s="43"/>
      <c r="D387" s="228" t="s">
        <v>169</v>
      </c>
      <c r="E387" s="43"/>
      <c r="F387" s="229" t="s">
        <v>547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169</v>
      </c>
      <c r="AU387" s="20" t="s">
        <v>80</v>
      </c>
    </row>
    <row r="388" s="2" customFormat="1">
      <c r="A388" s="41"/>
      <c r="B388" s="42"/>
      <c r="C388" s="43"/>
      <c r="D388" s="233" t="s">
        <v>171</v>
      </c>
      <c r="E388" s="43"/>
      <c r="F388" s="234" t="s">
        <v>548</v>
      </c>
      <c r="G388" s="43"/>
      <c r="H388" s="43"/>
      <c r="I388" s="230"/>
      <c r="J388" s="43"/>
      <c r="K388" s="43"/>
      <c r="L388" s="47"/>
      <c r="M388" s="231"/>
      <c r="N388" s="232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171</v>
      </c>
      <c r="AU388" s="20" t="s">
        <v>80</v>
      </c>
    </row>
    <row r="389" s="2" customFormat="1" ht="16.5" customHeight="1">
      <c r="A389" s="41"/>
      <c r="B389" s="42"/>
      <c r="C389" s="215" t="s">
        <v>549</v>
      </c>
      <c r="D389" s="215" t="s">
        <v>163</v>
      </c>
      <c r="E389" s="216" t="s">
        <v>550</v>
      </c>
      <c r="F389" s="217" t="s">
        <v>551</v>
      </c>
      <c r="G389" s="218" t="s">
        <v>175</v>
      </c>
      <c r="H389" s="219">
        <v>50</v>
      </c>
      <c r="I389" s="220"/>
      <c r="J389" s="221">
        <f>ROUND(I389*H389,2)</f>
        <v>0</v>
      </c>
      <c r="K389" s="217" t="s">
        <v>167</v>
      </c>
      <c r="L389" s="47"/>
      <c r="M389" s="222" t="s">
        <v>19</v>
      </c>
      <c r="N389" s="223" t="s">
        <v>42</v>
      </c>
      <c r="O389" s="87"/>
      <c r="P389" s="224">
        <f>O389*H389</f>
        <v>0</v>
      </c>
      <c r="Q389" s="224">
        <v>4.0000000000000003E-05</v>
      </c>
      <c r="R389" s="224">
        <f>Q389*H389</f>
        <v>0.002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168</v>
      </c>
      <c r="AT389" s="226" t="s">
        <v>163</v>
      </c>
      <c r="AU389" s="226" t="s">
        <v>80</v>
      </c>
      <c r="AY389" s="20" t="s">
        <v>161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78</v>
      </c>
      <c r="BK389" s="227">
        <f>ROUND(I389*H389,2)</f>
        <v>0</v>
      </c>
      <c r="BL389" s="20" t="s">
        <v>168</v>
      </c>
      <c r="BM389" s="226" t="s">
        <v>552</v>
      </c>
    </row>
    <row r="390" s="2" customFormat="1">
      <c r="A390" s="41"/>
      <c r="B390" s="42"/>
      <c r="C390" s="43"/>
      <c r="D390" s="228" t="s">
        <v>169</v>
      </c>
      <c r="E390" s="43"/>
      <c r="F390" s="229" t="s">
        <v>553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169</v>
      </c>
      <c r="AU390" s="20" t="s">
        <v>80</v>
      </c>
    </row>
    <row r="391" s="2" customFormat="1">
      <c r="A391" s="41"/>
      <c r="B391" s="42"/>
      <c r="C391" s="43"/>
      <c r="D391" s="233" t="s">
        <v>171</v>
      </c>
      <c r="E391" s="43"/>
      <c r="F391" s="234" t="s">
        <v>554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171</v>
      </c>
      <c r="AU391" s="20" t="s">
        <v>80</v>
      </c>
    </row>
    <row r="392" s="13" customFormat="1">
      <c r="A392" s="13"/>
      <c r="B392" s="235"/>
      <c r="C392" s="236"/>
      <c r="D392" s="228" t="s">
        <v>196</v>
      </c>
      <c r="E392" s="237" t="s">
        <v>19</v>
      </c>
      <c r="F392" s="238" t="s">
        <v>555</v>
      </c>
      <c r="G392" s="236"/>
      <c r="H392" s="239">
        <v>50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196</v>
      </c>
      <c r="AU392" s="245" t="s">
        <v>80</v>
      </c>
      <c r="AV392" s="13" t="s">
        <v>80</v>
      </c>
      <c r="AW392" s="13" t="s">
        <v>33</v>
      </c>
      <c r="AX392" s="13" t="s">
        <v>71</v>
      </c>
      <c r="AY392" s="245" t="s">
        <v>161</v>
      </c>
    </row>
    <row r="393" s="14" customFormat="1">
      <c r="A393" s="14"/>
      <c r="B393" s="246"/>
      <c r="C393" s="247"/>
      <c r="D393" s="228" t="s">
        <v>196</v>
      </c>
      <c r="E393" s="248" t="s">
        <v>19</v>
      </c>
      <c r="F393" s="249" t="s">
        <v>198</v>
      </c>
      <c r="G393" s="247"/>
      <c r="H393" s="250">
        <v>50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6" t="s">
        <v>196</v>
      </c>
      <c r="AU393" s="256" t="s">
        <v>80</v>
      </c>
      <c r="AV393" s="14" t="s">
        <v>168</v>
      </c>
      <c r="AW393" s="14" t="s">
        <v>33</v>
      </c>
      <c r="AX393" s="14" t="s">
        <v>78</v>
      </c>
      <c r="AY393" s="256" t="s">
        <v>161</v>
      </c>
    </row>
    <row r="394" s="2" customFormat="1" ht="16.5" customHeight="1">
      <c r="A394" s="41"/>
      <c r="B394" s="42"/>
      <c r="C394" s="215" t="s">
        <v>366</v>
      </c>
      <c r="D394" s="215" t="s">
        <v>163</v>
      </c>
      <c r="E394" s="216" t="s">
        <v>556</v>
      </c>
      <c r="F394" s="217" t="s">
        <v>557</v>
      </c>
      <c r="G394" s="218" t="s">
        <v>166</v>
      </c>
      <c r="H394" s="219">
        <v>1</v>
      </c>
      <c r="I394" s="220"/>
      <c r="J394" s="221">
        <f>ROUND(I394*H394,2)</f>
        <v>0</v>
      </c>
      <c r="K394" s="217" t="s">
        <v>167</v>
      </c>
      <c r="L394" s="47"/>
      <c r="M394" s="222" t="s">
        <v>19</v>
      </c>
      <c r="N394" s="223" t="s">
        <v>42</v>
      </c>
      <c r="O394" s="87"/>
      <c r="P394" s="224">
        <f>O394*H394</f>
        <v>0</v>
      </c>
      <c r="Q394" s="224">
        <v>0.00018000000000000001</v>
      </c>
      <c r="R394" s="224">
        <f>Q394*H394</f>
        <v>0.00018000000000000001</v>
      </c>
      <c r="S394" s="224">
        <v>0</v>
      </c>
      <c r="T394" s="225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6" t="s">
        <v>168</v>
      </c>
      <c r="AT394" s="226" t="s">
        <v>163</v>
      </c>
      <c r="AU394" s="226" t="s">
        <v>80</v>
      </c>
      <c r="AY394" s="20" t="s">
        <v>161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20" t="s">
        <v>78</v>
      </c>
      <c r="BK394" s="227">
        <f>ROUND(I394*H394,2)</f>
        <v>0</v>
      </c>
      <c r="BL394" s="20" t="s">
        <v>168</v>
      </c>
      <c r="BM394" s="226" t="s">
        <v>558</v>
      </c>
    </row>
    <row r="395" s="2" customFormat="1">
      <c r="A395" s="41"/>
      <c r="B395" s="42"/>
      <c r="C395" s="43"/>
      <c r="D395" s="228" t="s">
        <v>169</v>
      </c>
      <c r="E395" s="43"/>
      <c r="F395" s="229" t="s">
        <v>559</v>
      </c>
      <c r="G395" s="43"/>
      <c r="H395" s="43"/>
      <c r="I395" s="230"/>
      <c r="J395" s="43"/>
      <c r="K395" s="43"/>
      <c r="L395" s="47"/>
      <c r="M395" s="231"/>
      <c r="N395" s="232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169</v>
      </c>
      <c r="AU395" s="20" t="s">
        <v>80</v>
      </c>
    </row>
    <row r="396" s="2" customFormat="1">
      <c r="A396" s="41"/>
      <c r="B396" s="42"/>
      <c r="C396" s="43"/>
      <c r="D396" s="233" t="s">
        <v>171</v>
      </c>
      <c r="E396" s="43"/>
      <c r="F396" s="234" t="s">
        <v>560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171</v>
      </c>
      <c r="AU396" s="20" t="s">
        <v>80</v>
      </c>
    </row>
    <row r="397" s="2" customFormat="1" ht="16.5" customHeight="1">
      <c r="A397" s="41"/>
      <c r="B397" s="42"/>
      <c r="C397" s="257" t="s">
        <v>561</v>
      </c>
      <c r="D397" s="257" t="s">
        <v>241</v>
      </c>
      <c r="E397" s="258" t="s">
        <v>562</v>
      </c>
      <c r="F397" s="259" t="s">
        <v>563</v>
      </c>
      <c r="G397" s="260" t="s">
        <v>166</v>
      </c>
      <c r="H397" s="261">
        <v>1</v>
      </c>
      <c r="I397" s="262"/>
      <c r="J397" s="263">
        <f>ROUND(I397*H397,2)</f>
        <v>0</v>
      </c>
      <c r="K397" s="259" t="s">
        <v>167</v>
      </c>
      <c r="L397" s="264"/>
      <c r="M397" s="265" t="s">
        <v>19</v>
      </c>
      <c r="N397" s="266" t="s">
        <v>42</v>
      </c>
      <c r="O397" s="87"/>
      <c r="P397" s="224">
        <f>O397*H397</f>
        <v>0</v>
      </c>
      <c r="Q397" s="224">
        <v>0.0050000000000000001</v>
      </c>
      <c r="R397" s="224">
        <f>Q397*H397</f>
        <v>0.0050000000000000001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186</v>
      </c>
      <c r="AT397" s="226" t="s">
        <v>241</v>
      </c>
      <c r="AU397" s="226" t="s">
        <v>80</v>
      </c>
      <c r="AY397" s="20" t="s">
        <v>161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78</v>
      </c>
      <c r="BK397" s="227">
        <f>ROUND(I397*H397,2)</f>
        <v>0</v>
      </c>
      <c r="BL397" s="20" t="s">
        <v>168</v>
      </c>
      <c r="BM397" s="226" t="s">
        <v>564</v>
      </c>
    </row>
    <row r="398" s="2" customFormat="1">
      <c r="A398" s="41"/>
      <c r="B398" s="42"/>
      <c r="C398" s="43"/>
      <c r="D398" s="228" t="s">
        <v>169</v>
      </c>
      <c r="E398" s="43"/>
      <c r="F398" s="229" t="s">
        <v>563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169</v>
      </c>
      <c r="AU398" s="20" t="s">
        <v>80</v>
      </c>
    </row>
    <row r="399" s="2" customFormat="1" ht="16.5" customHeight="1">
      <c r="A399" s="41"/>
      <c r="B399" s="42"/>
      <c r="C399" s="257" t="s">
        <v>376</v>
      </c>
      <c r="D399" s="257" t="s">
        <v>241</v>
      </c>
      <c r="E399" s="258" t="s">
        <v>565</v>
      </c>
      <c r="F399" s="259" t="s">
        <v>566</v>
      </c>
      <c r="G399" s="260" t="s">
        <v>166</v>
      </c>
      <c r="H399" s="261">
        <v>1</v>
      </c>
      <c r="I399" s="262"/>
      <c r="J399" s="263">
        <f>ROUND(I399*H399,2)</f>
        <v>0</v>
      </c>
      <c r="K399" s="259" t="s">
        <v>167</v>
      </c>
      <c r="L399" s="264"/>
      <c r="M399" s="265" t="s">
        <v>19</v>
      </c>
      <c r="N399" s="266" t="s">
        <v>42</v>
      </c>
      <c r="O399" s="87"/>
      <c r="P399" s="224">
        <f>O399*H399</f>
        <v>0</v>
      </c>
      <c r="Q399" s="224">
        <v>0.012</v>
      </c>
      <c r="R399" s="224">
        <f>Q399*H399</f>
        <v>0.012</v>
      </c>
      <c r="S399" s="224">
        <v>0</v>
      </c>
      <c r="T399" s="225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6" t="s">
        <v>186</v>
      </c>
      <c r="AT399" s="226" t="s">
        <v>241</v>
      </c>
      <c r="AU399" s="226" t="s">
        <v>80</v>
      </c>
      <c r="AY399" s="20" t="s">
        <v>161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20" t="s">
        <v>78</v>
      </c>
      <c r="BK399" s="227">
        <f>ROUND(I399*H399,2)</f>
        <v>0</v>
      </c>
      <c r="BL399" s="20" t="s">
        <v>168</v>
      </c>
      <c r="BM399" s="226" t="s">
        <v>567</v>
      </c>
    </row>
    <row r="400" s="2" customFormat="1">
      <c r="A400" s="41"/>
      <c r="B400" s="42"/>
      <c r="C400" s="43"/>
      <c r="D400" s="228" t="s">
        <v>169</v>
      </c>
      <c r="E400" s="43"/>
      <c r="F400" s="229" t="s">
        <v>566</v>
      </c>
      <c r="G400" s="43"/>
      <c r="H400" s="43"/>
      <c r="I400" s="230"/>
      <c r="J400" s="43"/>
      <c r="K400" s="43"/>
      <c r="L400" s="47"/>
      <c r="M400" s="231"/>
      <c r="N400" s="232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169</v>
      </c>
      <c r="AU400" s="20" t="s">
        <v>80</v>
      </c>
    </row>
    <row r="401" s="2" customFormat="1" ht="16.5" customHeight="1">
      <c r="A401" s="41"/>
      <c r="B401" s="42"/>
      <c r="C401" s="215" t="s">
        <v>568</v>
      </c>
      <c r="D401" s="215" t="s">
        <v>163</v>
      </c>
      <c r="E401" s="216" t="s">
        <v>569</v>
      </c>
      <c r="F401" s="217" t="s">
        <v>570</v>
      </c>
      <c r="G401" s="218" t="s">
        <v>192</v>
      </c>
      <c r="H401" s="219">
        <v>0.89600000000000002</v>
      </c>
      <c r="I401" s="220"/>
      <c r="J401" s="221">
        <f>ROUND(I401*H401,2)</f>
        <v>0</v>
      </c>
      <c r="K401" s="217" t="s">
        <v>167</v>
      </c>
      <c r="L401" s="47"/>
      <c r="M401" s="222" t="s">
        <v>19</v>
      </c>
      <c r="N401" s="223" t="s">
        <v>42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2</v>
      </c>
      <c r="T401" s="225">
        <f>S401*H401</f>
        <v>1.792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168</v>
      </c>
      <c r="AT401" s="226" t="s">
        <v>163</v>
      </c>
      <c r="AU401" s="226" t="s">
        <v>80</v>
      </c>
      <c r="AY401" s="20" t="s">
        <v>161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78</v>
      </c>
      <c r="BK401" s="227">
        <f>ROUND(I401*H401,2)</f>
        <v>0</v>
      </c>
      <c r="BL401" s="20" t="s">
        <v>168</v>
      </c>
      <c r="BM401" s="226" t="s">
        <v>571</v>
      </c>
    </row>
    <row r="402" s="2" customFormat="1">
      <c r="A402" s="41"/>
      <c r="B402" s="42"/>
      <c r="C402" s="43"/>
      <c r="D402" s="228" t="s">
        <v>169</v>
      </c>
      <c r="E402" s="43"/>
      <c r="F402" s="229" t="s">
        <v>570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169</v>
      </c>
      <c r="AU402" s="20" t="s">
        <v>80</v>
      </c>
    </row>
    <row r="403" s="2" customFormat="1">
      <c r="A403" s="41"/>
      <c r="B403" s="42"/>
      <c r="C403" s="43"/>
      <c r="D403" s="233" t="s">
        <v>171</v>
      </c>
      <c r="E403" s="43"/>
      <c r="F403" s="234" t="s">
        <v>572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171</v>
      </c>
      <c r="AU403" s="20" t="s">
        <v>80</v>
      </c>
    </row>
    <row r="404" s="13" customFormat="1">
      <c r="A404" s="13"/>
      <c r="B404" s="235"/>
      <c r="C404" s="236"/>
      <c r="D404" s="228" t="s">
        <v>196</v>
      </c>
      <c r="E404" s="237" t="s">
        <v>19</v>
      </c>
      <c r="F404" s="238" t="s">
        <v>573</v>
      </c>
      <c r="G404" s="236"/>
      <c r="H404" s="239">
        <v>0.89600000000000002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196</v>
      </c>
      <c r="AU404" s="245" t="s">
        <v>80</v>
      </c>
      <c r="AV404" s="13" t="s">
        <v>80</v>
      </c>
      <c r="AW404" s="13" t="s">
        <v>33</v>
      </c>
      <c r="AX404" s="13" t="s">
        <v>71</v>
      </c>
      <c r="AY404" s="245" t="s">
        <v>161</v>
      </c>
    </row>
    <row r="405" s="14" customFormat="1">
      <c r="A405" s="14"/>
      <c r="B405" s="246"/>
      <c r="C405" s="247"/>
      <c r="D405" s="228" t="s">
        <v>196</v>
      </c>
      <c r="E405" s="248" t="s">
        <v>19</v>
      </c>
      <c r="F405" s="249" t="s">
        <v>198</v>
      </c>
      <c r="G405" s="247"/>
      <c r="H405" s="250">
        <v>0.89600000000000002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6" t="s">
        <v>196</v>
      </c>
      <c r="AU405" s="256" t="s">
        <v>80</v>
      </c>
      <c r="AV405" s="14" t="s">
        <v>168</v>
      </c>
      <c r="AW405" s="14" t="s">
        <v>33</v>
      </c>
      <c r="AX405" s="14" t="s">
        <v>78</v>
      </c>
      <c r="AY405" s="256" t="s">
        <v>161</v>
      </c>
    </row>
    <row r="406" s="2" customFormat="1" ht="16.5" customHeight="1">
      <c r="A406" s="41"/>
      <c r="B406" s="42"/>
      <c r="C406" s="215" t="s">
        <v>382</v>
      </c>
      <c r="D406" s="215" t="s">
        <v>163</v>
      </c>
      <c r="E406" s="216" t="s">
        <v>574</v>
      </c>
      <c r="F406" s="217" t="s">
        <v>575</v>
      </c>
      <c r="G406" s="218" t="s">
        <v>175</v>
      </c>
      <c r="H406" s="219">
        <v>1.5660000000000001</v>
      </c>
      <c r="I406" s="220"/>
      <c r="J406" s="221">
        <f>ROUND(I406*H406,2)</f>
        <v>0</v>
      </c>
      <c r="K406" s="217" t="s">
        <v>167</v>
      </c>
      <c r="L406" s="47"/>
      <c r="M406" s="222" t="s">
        <v>19</v>
      </c>
      <c r="N406" s="223" t="s">
        <v>42</v>
      </c>
      <c r="O406" s="87"/>
      <c r="P406" s="224">
        <f>O406*H406</f>
        <v>0</v>
      </c>
      <c r="Q406" s="224">
        <v>0</v>
      </c>
      <c r="R406" s="224">
        <f>Q406*H406</f>
        <v>0</v>
      </c>
      <c r="S406" s="224">
        <v>0.18099999999999999</v>
      </c>
      <c r="T406" s="225">
        <f>S406*H406</f>
        <v>0.28344599999999998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6" t="s">
        <v>168</v>
      </c>
      <c r="AT406" s="226" t="s">
        <v>163</v>
      </c>
      <c r="AU406" s="226" t="s">
        <v>80</v>
      </c>
      <c r="AY406" s="20" t="s">
        <v>161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20" t="s">
        <v>78</v>
      </c>
      <c r="BK406" s="227">
        <f>ROUND(I406*H406,2)</f>
        <v>0</v>
      </c>
      <c r="BL406" s="20" t="s">
        <v>168</v>
      </c>
      <c r="BM406" s="226" t="s">
        <v>576</v>
      </c>
    </row>
    <row r="407" s="2" customFormat="1">
      <c r="A407" s="41"/>
      <c r="B407" s="42"/>
      <c r="C407" s="43"/>
      <c r="D407" s="228" t="s">
        <v>169</v>
      </c>
      <c r="E407" s="43"/>
      <c r="F407" s="229" t="s">
        <v>577</v>
      </c>
      <c r="G407" s="43"/>
      <c r="H407" s="43"/>
      <c r="I407" s="230"/>
      <c r="J407" s="43"/>
      <c r="K407" s="43"/>
      <c r="L407" s="47"/>
      <c r="M407" s="231"/>
      <c r="N407" s="232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169</v>
      </c>
      <c r="AU407" s="20" t="s">
        <v>80</v>
      </c>
    </row>
    <row r="408" s="2" customFormat="1">
      <c r="A408" s="41"/>
      <c r="B408" s="42"/>
      <c r="C408" s="43"/>
      <c r="D408" s="233" t="s">
        <v>171</v>
      </c>
      <c r="E408" s="43"/>
      <c r="F408" s="234" t="s">
        <v>578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171</v>
      </c>
      <c r="AU408" s="20" t="s">
        <v>80</v>
      </c>
    </row>
    <row r="409" s="13" customFormat="1">
      <c r="A409" s="13"/>
      <c r="B409" s="235"/>
      <c r="C409" s="236"/>
      <c r="D409" s="228" t="s">
        <v>196</v>
      </c>
      <c r="E409" s="237" t="s">
        <v>19</v>
      </c>
      <c r="F409" s="238" t="s">
        <v>579</v>
      </c>
      <c r="G409" s="236"/>
      <c r="H409" s="239">
        <v>1.5660000000000001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196</v>
      </c>
      <c r="AU409" s="245" t="s">
        <v>80</v>
      </c>
      <c r="AV409" s="13" t="s">
        <v>80</v>
      </c>
      <c r="AW409" s="13" t="s">
        <v>33</v>
      </c>
      <c r="AX409" s="13" t="s">
        <v>71</v>
      </c>
      <c r="AY409" s="245" t="s">
        <v>161</v>
      </c>
    </row>
    <row r="410" s="14" customFormat="1">
      <c r="A410" s="14"/>
      <c r="B410" s="246"/>
      <c r="C410" s="247"/>
      <c r="D410" s="228" t="s">
        <v>196</v>
      </c>
      <c r="E410" s="248" t="s">
        <v>19</v>
      </c>
      <c r="F410" s="249" t="s">
        <v>198</v>
      </c>
      <c r="G410" s="247"/>
      <c r="H410" s="250">
        <v>1.5660000000000001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196</v>
      </c>
      <c r="AU410" s="256" t="s">
        <v>80</v>
      </c>
      <c r="AV410" s="14" t="s">
        <v>168</v>
      </c>
      <c r="AW410" s="14" t="s">
        <v>33</v>
      </c>
      <c r="AX410" s="14" t="s">
        <v>78</v>
      </c>
      <c r="AY410" s="256" t="s">
        <v>161</v>
      </c>
    </row>
    <row r="411" s="2" customFormat="1" ht="16.5" customHeight="1">
      <c r="A411" s="41"/>
      <c r="B411" s="42"/>
      <c r="C411" s="215" t="s">
        <v>580</v>
      </c>
      <c r="D411" s="215" t="s">
        <v>163</v>
      </c>
      <c r="E411" s="216" t="s">
        <v>581</v>
      </c>
      <c r="F411" s="217" t="s">
        <v>582</v>
      </c>
      <c r="G411" s="218" t="s">
        <v>175</v>
      </c>
      <c r="H411" s="219">
        <v>37.533999999999999</v>
      </c>
      <c r="I411" s="220"/>
      <c r="J411" s="221">
        <f>ROUND(I411*H411,2)</f>
        <v>0</v>
      </c>
      <c r="K411" s="217" t="s">
        <v>167</v>
      </c>
      <c r="L411" s="47"/>
      <c r="M411" s="222" t="s">
        <v>19</v>
      </c>
      <c r="N411" s="223" t="s">
        <v>42</v>
      </c>
      <c r="O411" s="87"/>
      <c r="P411" s="224">
        <f>O411*H411</f>
        <v>0</v>
      </c>
      <c r="Q411" s="224">
        <v>0</v>
      </c>
      <c r="R411" s="224">
        <f>Q411*H411</f>
        <v>0</v>
      </c>
      <c r="S411" s="224">
        <v>0.26100000000000001</v>
      </c>
      <c r="T411" s="225">
        <f>S411*H411</f>
        <v>9.7963740000000001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168</v>
      </c>
      <c r="AT411" s="226" t="s">
        <v>163</v>
      </c>
      <c r="AU411" s="226" t="s">
        <v>80</v>
      </c>
      <c r="AY411" s="20" t="s">
        <v>161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20" t="s">
        <v>78</v>
      </c>
      <c r="BK411" s="227">
        <f>ROUND(I411*H411,2)</f>
        <v>0</v>
      </c>
      <c r="BL411" s="20" t="s">
        <v>168</v>
      </c>
      <c r="BM411" s="226" t="s">
        <v>583</v>
      </c>
    </row>
    <row r="412" s="2" customFormat="1">
      <c r="A412" s="41"/>
      <c r="B412" s="42"/>
      <c r="C412" s="43"/>
      <c r="D412" s="228" t="s">
        <v>169</v>
      </c>
      <c r="E412" s="43"/>
      <c r="F412" s="229" t="s">
        <v>584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169</v>
      </c>
      <c r="AU412" s="20" t="s">
        <v>80</v>
      </c>
    </row>
    <row r="413" s="2" customFormat="1">
      <c r="A413" s="41"/>
      <c r="B413" s="42"/>
      <c r="C413" s="43"/>
      <c r="D413" s="233" t="s">
        <v>171</v>
      </c>
      <c r="E413" s="43"/>
      <c r="F413" s="234" t="s">
        <v>585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171</v>
      </c>
      <c r="AU413" s="20" t="s">
        <v>80</v>
      </c>
    </row>
    <row r="414" s="13" customFormat="1">
      <c r="A414" s="13"/>
      <c r="B414" s="235"/>
      <c r="C414" s="236"/>
      <c r="D414" s="228" t="s">
        <v>196</v>
      </c>
      <c r="E414" s="237" t="s">
        <v>19</v>
      </c>
      <c r="F414" s="238" t="s">
        <v>586</v>
      </c>
      <c r="G414" s="236"/>
      <c r="H414" s="239">
        <v>37.533999999999999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196</v>
      </c>
      <c r="AU414" s="245" t="s">
        <v>80</v>
      </c>
      <c r="AV414" s="13" t="s">
        <v>80</v>
      </c>
      <c r="AW414" s="13" t="s">
        <v>33</v>
      </c>
      <c r="AX414" s="13" t="s">
        <v>71</v>
      </c>
      <c r="AY414" s="245" t="s">
        <v>161</v>
      </c>
    </row>
    <row r="415" s="14" customFormat="1">
      <c r="A415" s="14"/>
      <c r="B415" s="246"/>
      <c r="C415" s="247"/>
      <c r="D415" s="228" t="s">
        <v>196</v>
      </c>
      <c r="E415" s="248" t="s">
        <v>19</v>
      </c>
      <c r="F415" s="249" t="s">
        <v>198</v>
      </c>
      <c r="G415" s="247"/>
      <c r="H415" s="250">
        <v>37.533999999999999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196</v>
      </c>
      <c r="AU415" s="256" t="s">
        <v>80</v>
      </c>
      <c r="AV415" s="14" t="s">
        <v>168</v>
      </c>
      <c r="AW415" s="14" t="s">
        <v>33</v>
      </c>
      <c r="AX415" s="14" t="s">
        <v>78</v>
      </c>
      <c r="AY415" s="256" t="s">
        <v>161</v>
      </c>
    </row>
    <row r="416" s="2" customFormat="1" ht="21.75" customHeight="1">
      <c r="A416" s="41"/>
      <c r="B416" s="42"/>
      <c r="C416" s="215" t="s">
        <v>388</v>
      </c>
      <c r="D416" s="215" t="s">
        <v>163</v>
      </c>
      <c r="E416" s="216" t="s">
        <v>587</v>
      </c>
      <c r="F416" s="217" t="s">
        <v>588</v>
      </c>
      <c r="G416" s="218" t="s">
        <v>192</v>
      </c>
      <c r="H416" s="219">
        <v>4.7549999999999999</v>
      </c>
      <c r="I416" s="220"/>
      <c r="J416" s="221">
        <f>ROUND(I416*H416,2)</f>
        <v>0</v>
      </c>
      <c r="K416" s="217" t="s">
        <v>167</v>
      </c>
      <c r="L416" s="47"/>
      <c r="M416" s="222" t="s">
        <v>19</v>
      </c>
      <c r="N416" s="223" t="s">
        <v>42</v>
      </c>
      <c r="O416" s="87"/>
      <c r="P416" s="224">
        <f>O416*H416</f>
        <v>0</v>
      </c>
      <c r="Q416" s="224">
        <v>0</v>
      </c>
      <c r="R416" s="224">
        <f>Q416*H416</f>
        <v>0</v>
      </c>
      <c r="S416" s="224">
        <v>2.2000000000000002</v>
      </c>
      <c r="T416" s="225">
        <f>S416*H416</f>
        <v>10.461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168</v>
      </c>
      <c r="AT416" s="226" t="s">
        <v>163</v>
      </c>
      <c r="AU416" s="226" t="s">
        <v>80</v>
      </c>
      <c r="AY416" s="20" t="s">
        <v>161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78</v>
      </c>
      <c r="BK416" s="227">
        <f>ROUND(I416*H416,2)</f>
        <v>0</v>
      </c>
      <c r="BL416" s="20" t="s">
        <v>168</v>
      </c>
      <c r="BM416" s="226" t="s">
        <v>589</v>
      </c>
    </row>
    <row r="417" s="2" customFormat="1">
      <c r="A417" s="41"/>
      <c r="B417" s="42"/>
      <c r="C417" s="43"/>
      <c r="D417" s="228" t="s">
        <v>169</v>
      </c>
      <c r="E417" s="43"/>
      <c r="F417" s="229" t="s">
        <v>590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169</v>
      </c>
      <c r="AU417" s="20" t="s">
        <v>80</v>
      </c>
    </row>
    <row r="418" s="2" customFormat="1">
      <c r="A418" s="41"/>
      <c r="B418" s="42"/>
      <c r="C418" s="43"/>
      <c r="D418" s="233" t="s">
        <v>171</v>
      </c>
      <c r="E418" s="43"/>
      <c r="F418" s="234" t="s">
        <v>591</v>
      </c>
      <c r="G418" s="43"/>
      <c r="H418" s="43"/>
      <c r="I418" s="230"/>
      <c r="J418" s="43"/>
      <c r="K418" s="43"/>
      <c r="L418" s="47"/>
      <c r="M418" s="231"/>
      <c r="N418" s="232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171</v>
      </c>
      <c r="AU418" s="20" t="s">
        <v>80</v>
      </c>
    </row>
    <row r="419" s="13" customFormat="1">
      <c r="A419" s="13"/>
      <c r="B419" s="235"/>
      <c r="C419" s="236"/>
      <c r="D419" s="228" t="s">
        <v>196</v>
      </c>
      <c r="E419" s="237" t="s">
        <v>19</v>
      </c>
      <c r="F419" s="238" t="s">
        <v>592</v>
      </c>
      <c r="G419" s="236"/>
      <c r="H419" s="239">
        <v>4.7549999999999999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196</v>
      </c>
      <c r="AU419" s="245" t="s">
        <v>80</v>
      </c>
      <c r="AV419" s="13" t="s">
        <v>80</v>
      </c>
      <c r="AW419" s="13" t="s">
        <v>33</v>
      </c>
      <c r="AX419" s="13" t="s">
        <v>71</v>
      </c>
      <c r="AY419" s="245" t="s">
        <v>161</v>
      </c>
    </row>
    <row r="420" s="14" customFormat="1">
      <c r="A420" s="14"/>
      <c r="B420" s="246"/>
      <c r="C420" s="247"/>
      <c r="D420" s="228" t="s">
        <v>196</v>
      </c>
      <c r="E420" s="248" t="s">
        <v>19</v>
      </c>
      <c r="F420" s="249" t="s">
        <v>198</v>
      </c>
      <c r="G420" s="247"/>
      <c r="H420" s="250">
        <v>4.7549999999999999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196</v>
      </c>
      <c r="AU420" s="256" t="s">
        <v>80</v>
      </c>
      <c r="AV420" s="14" t="s">
        <v>168</v>
      </c>
      <c r="AW420" s="14" t="s">
        <v>33</v>
      </c>
      <c r="AX420" s="14" t="s">
        <v>78</v>
      </c>
      <c r="AY420" s="256" t="s">
        <v>161</v>
      </c>
    </row>
    <row r="421" s="2" customFormat="1" ht="16.5" customHeight="1">
      <c r="A421" s="41"/>
      <c r="B421" s="42"/>
      <c r="C421" s="215" t="s">
        <v>593</v>
      </c>
      <c r="D421" s="215" t="s">
        <v>163</v>
      </c>
      <c r="E421" s="216" t="s">
        <v>594</v>
      </c>
      <c r="F421" s="217" t="s">
        <v>595</v>
      </c>
      <c r="G421" s="218" t="s">
        <v>192</v>
      </c>
      <c r="H421" s="219">
        <v>4.7549999999999999</v>
      </c>
      <c r="I421" s="220"/>
      <c r="J421" s="221">
        <f>ROUND(I421*H421,2)</f>
        <v>0</v>
      </c>
      <c r="K421" s="217" t="s">
        <v>167</v>
      </c>
      <c r="L421" s="47"/>
      <c r="M421" s="222" t="s">
        <v>19</v>
      </c>
      <c r="N421" s="223" t="s">
        <v>42</v>
      </c>
      <c r="O421" s="87"/>
      <c r="P421" s="224">
        <f>O421*H421</f>
        <v>0</v>
      </c>
      <c r="Q421" s="224">
        <v>0</v>
      </c>
      <c r="R421" s="224">
        <f>Q421*H421</f>
        <v>0</v>
      </c>
      <c r="S421" s="224">
        <v>0.029000000000000001</v>
      </c>
      <c r="T421" s="225">
        <f>S421*H421</f>
        <v>0.13789500000000002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6" t="s">
        <v>168</v>
      </c>
      <c r="AT421" s="226" t="s">
        <v>163</v>
      </c>
      <c r="AU421" s="226" t="s">
        <v>80</v>
      </c>
      <c r="AY421" s="20" t="s">
        <v>161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20" t="s">
        <v>78</v>
      </c>
      <c r="BK421" s="227">
        <f>ROUND(I421*H421,2)</f>
        <v>0</v>
      </c>
      <c r="BL421" s="20" t="s">
        <v>168</v>
      </c>
      <c r="BM421" s="226" t="s">
        <v>596</v>
      </c>
    </row>
    <row r="422" s="2" customFormat="1">
      <c r="A422" s="41"/>
      <c r="B422" s="42"/>
      <c r="C422" s="43"/>
      <c r="D422" s="228" t="s">
        <v>169</v>
      </c>
      <c r="E422" s="43"/>
      <c r="F422" s="229" t="s">
        <v>597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169</v>
      </c>
      <c r="AU422" s="20" t="s">
        <v>80</v>
      </c>
    </row>
    <row r="423" s="2" customFormat="1">
      <c r="A423" s="41"/>
      <c r="B423" s="42"/>
      <c r="C423" s="43"/>
      <c r="D423" s="233" t="s">
        <v>171</v>
      </c>
      <c r="E423" s="43"/>
      <c r="F423" s="234" t="s">
        <v>598</v>
      </c>
      <c r="G423" s="43"/>
      <c r="H423" s="43"/>
      <c r="I423" s="230"/>
      <c r="J423" s="43"/>
      <c r="K423" s="43"/>
      <c r="L423" s="47"/>
      <c r="M423" s="231"/>
      <c r="N423" s="232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171</v>
      </c>
      <c r="AU423" s="20" t="s">
        <v>80</v>
      </c>
    </row>
    <row r="424" s="2" customFormat="1" ht="16.5" customHeight="1">
      <c r="A424" s="41"/>
      <c r="B424" s="42"/>
      <c r="C424" s="215" t="s">
        <v>394</v>
      </c>
      <c r="D424" s="215" t="s">
        <v>163</v>
      </c>
      <c r="E424" s="216" t="s">
        <v>599</v>
      </c>
      <c r="F424" s="217" t="s">
        <v>600</v>
      </c>
      <c r="G424" s="218" t="s">
        <v>192</v>
      </c>
      <c r="H424" s="219">
        <v>8.2699999999999996</v>
      </c>
      <c r="I424" s="220"/>
      <c r="J424" s="221">
        <f>ROUND(I424*H424,2)</f>
        <v>0</v>
      </c>
      <c r="K424" s="217" t="s">
        <v>167</v>
      </c>
      <c r="L424" s="47"/>
      <c r="M424" s="222" t="s">
        <v>19</v>
      </c>
      <c r="N424" s="223" t="s">
        <v>42</v>
      </c>
      <c r="O424" s="87"/>
      <c r="P424" s="224">
        <f>O424*H424</f>
        <v>0</v>
      </c>
      <c r="Q424" s="224">
        <v>0</v>
      </c>
      <c r="R424" s="224">
        <f>Q424*H424</f>
        <v>0</v>
      </c>
      <c r="S424" s="224">
        <v>1.3999999999999999</v>
      </c>
      <c r="T424" s="225">
        <f>S424*H424</f>
        <v>11.577999999999999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6" t="s">
        <v>168</v>
      </c>
      <c r="AT424" s="226" t="s">
        <v>163</v>
      </c>
      <c r="AU424" s="226" t="s">
        <v>80</v>
      </c>
      <c r="AY424" s="20" t="s">
        <v>161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20" t="s">
        <v>78</v>
      </c>
      <c r="BK424" s="227">
        <f>ROUND(I424*H424,2)</f>
        <v>0</v>
      </c>
      <c r="BL424" s="20" t="s">
        <v>168</v>
      </c>
      <c r="BM424" s="226" t="s">
        <v>601</v>
      </c>
    </row>
    <row r="425" s="2" customFormat="1">
      <c r="A425" s="41"/>
      <c r="B425" s="42"/>
      <c r="C425" s="43"/>
      <c r="D425" s="228" t="s">
        <v>169</v>
      </c>
      <c r="E425" s="43"/>
      <c r="F425" s="229" t="s">
        <v>602</v>
      </c>
      <c r="G425" s="43"/>
      <c r="H425" s="43"/>
      <c r="I425" s="230"/>
      <c r="J425" s="43"/>
      <c r="K425" s="43"/>
      <c r="L425" s="47"/>
      <c r="M425" s="231"/>
      <c r="N425" s="232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169</v>
      </c>
      <c r="AU425" s="20" t="s">
        <v>80</v>
      </c>
    </row>
    <row r="426" s="2" customFormat="1">
      <c r="A426" s="41"/>
      <c r="B426" s="42"/>
      <c r="C426" s="43"/>
      <c r="D426" s="233" t="s">
        <v>171</v>
      </c>
      <c r="E426" s="43"/>
      <c r="F426" s="234" t="s">
        <v>603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171</v>
      </c>
      <c r="AU426" s="20" t="s">
        <v>80</v>
      </c>
    </row>
    <row r="427" s="13" customFormat="1">
      <c r="A427" s="13"/>
      <c r="B427" s="235"/>
      <c r="C427" s="236"/>
      <c r="D427" s="228" t="s">
        <v>196</v>
      </c>
      <c r="E427" s="237" t="s">
        <v>19</v>
      </c>
      <c r="F427" s="238" t="s">
        <v>604</v>
      </c>
      <c r="G427" s="236"/>
      <c r="H427" s="239">
        <v>8.2699999999999996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196</v>
      </c>
      <c r="AU427" s="245" t="s">
        <v>80</v>
      </c>
      <c r="AV427" s="13" t="s">
        <v>80</v>
      </c>
      <c r="AW427" s="13" t="s">
        <v>33</v>
      </c>
      <c r="AX427" s="13" t="s">
        <v>71</v>
      </c>
      <c r="AY427" s="245" t="s">
        <v>161</v>
      </c>
    </row>
    <row r="428" s="14" customFormat="1">
      <c r="A428" s="14"/>
      <c r="B428" s="246"/>
      <c r="C428" s="247"/>
      <c r="D428" s="228" t="s">
        <v>196</v>
      </c>
      <c r="E428" s="248" t="s">
        <v>19</v>
      </c>
      <c r="F428" s="249" t="s">
        <v>198</v>
      </c>
      <c r="G428" s="247"/>
      <c r="H428" s="250">
        <v>8.2699999999999996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196</v>
      </c>
      <c r="AU428" s="256" t="s">
        <v>80</v>
      </c>
      <c r="AV428" s="14" t="s">
        <v>168</v>
      </c>
      <c r="AW428" s="14" t="s">
        <v>33</v>
      </c>
      <c r="AX428" s="14" t="s">
        <v>78</v>
      </c>
      <c r="AY428" s="256" t="s">
        <v>161</v>
      </c>
    </row>
    <row r="429" s="2" customFormat="1" ht="16.5" customHeight="1">
      <c r="A429" s="41"/>
      <c r="B429" s="42"/>
      <c r="C429" s="215" t="s">
        <v>605</v>
      </c>
      <c r="D429" s="215" t="s">
        <v>163</v>
      </c>
      <c r="E429" s="216" t="s">
        <v>606</v>
      </c>
      <c r="F429" s="217" t="s">
        <v>607</v>
      </c>
      <c r="G429" s="218" t="s">
        <v>281</v>
      </c>
      <c r="H429" s="219">
        <v>3.6000000000000001</v>
      </c>
      <c r="I429" s="220"/>
      <c r="J429" s="221">
        <f>ROUND(I429*H429,2)</f>
        <v>0</v>
      </c>
      <c r="K429" s="217" t="s">
        <v>167</v>
      </c>
      <c r="L429" s="47"/>
      <c r="M429" s="222" t="s">
        <v>19</v>
      </c>
      <c r="N429" s="223" t="s">
        <v>42</v>
      </c>
      <c r="O429" s="87"/>
      <c r="P429" s="224">
        <f>O429*H429</f>
        <v>0</v>
      </c>
      <c r="Q429" s="224">
        <v>0</v>
      </c>
      <c r="R429" s="224">
        <f>Q429*H429</f>
        <v>0</v>
      </c>
      <c r="S429" s="224">
        <v>0.010999999999999999</v>
      </c>
      <c r="T429" s="225">
        <f>S429*H429</f>
        <v>0.039599999999999996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168</v>
      </c>
      <c r="AT429" s="226" t="s">
        <v>163</v>
      </c>
      <c r="AU429" s="226" t="s">
        <v>80</v>
      </c>
      <c r="AY429" s="20" t="s">
        <v>161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20" t="s">
        <v>78</v>
      </c>
      <c r="BK429" s="227">
        <f>ROUND(I429*H429,2)</f>
        <v>0</v>
      </c>
      <c r="BL429" s="20" t="s">
        <v>168</v>
      </c>
      <c r="BM429" s="226" t="s">
        <v>608</v>
      </c>
    </row>
    <row r="430" s="2" customFormat="1">
      <c r="A430" s="41"/>
      <c r="B430" s="42"/>
      <c r="C430" s="43"/>
      <c r="D430" s="228" t="s">
        <v>169</v>
      </c>
      <c r="E430" s="43"/>
      <c r="F430" s="229" t="s">
        <v>609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169</v>
      </c>
      <c r="AU430" s="20" t="s">
        <v>80</v>
      </c>
    </row>
    <row r="431" s="2" customFormat="1">
      <c r="A431" s="41"/>
      <c r="B431" s="42"/>
      <c r="C431" s="43"/>
      <c r="D431" s="233" t="s">
        <v>171</v>
      </c>
      <c r="E431" s="43"/>
      <c r="F431" s="234" t="s">
        <v>610</v>
      </c>
      <c r="G431" s="43"/>
      <c r="H431" s="43"/>
      <c r="I431" s="230"/>
      <c r="J431" s="43"/>
      <c r="K431" s="43"/>
      <c r="L431" s="47"/>
      <c r="M431" s="231"/>
      <c r="N431" s="232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171</v>
      </c>
      <c r="AU431" s="20" t="s">
        <v>80</v>
      </c>
    </row>
    <row r="432" s="13" customFormat="1">
      <c r="A432" s="13"/>
      <c r="B432" s="235"/>
      <c r="C432" s="236"/>
      <c r="D432" s="228" t="s">
        <v>196</v>
      </c>
      <c r="E432" s="237" t="s">
        <v>19</v>
      </c>
      <c r="F432" s="238" t="s">
        <v>611</v>
      </c>
      <c r="G432" s="236"/>
      <c r="H432" s="239">
        <v>3.6000000000000001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5" t="s">
        <v>196</v>
      </c>
      <c r="AU432" s="245" t="s">
        <v>80</v>
      </c>
      <c r="AV432" s="13" t="s">
        <v>80</v>
      </c>
      <c r="AW432" s="13" t="s">
        <v>33</v>
      </c>
      <c r="AX432" s="13" t="s">
        <v>71</v>
      </c>
      <c r="AY432" s="245" t="s">
        <v>161</v>
      </c>
    </row>
    <row r="433" s="14" customFormat="1">
      <c r="A433" s="14"/>
      <c r="B433" s="246"/>
      <c r="C433" s="247"/>
      <c r="D433" s="228" t="s">
        <v>196</v>
      </c>
      <c r="E433" s="248" t="s">
        <v>19</v>
      </c>
      <c r="F433" s="249" t="s">
        <v>198</v>
      </c>
      <c r="G433" s="247"/>
      <c r="H433" s="250">
        <v>3.6000000000000001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6" t="s">
        <v>196</v>
      </c>
      <c r="AU433" s="256" t="s">
        <v>80</v>
      </c>
      <c r="AV433" s="14" t="s">
        <v>168</v>
      </c>
      <c r="AW433" s="14" t="s">
        <v>33</v>
      </c>
      <c r="AX433" s="14" t="s">
        <v>78</v>
      </c>
      <c r="AY433" s="256" t="s">
        <v>161</v>
      </c>
    </row>
    <row r="434" s="2" customFormat="1" ht="16.5" customHeight="1">
      <c r="A434" s="41"/>
      <c r="B434" s="42"/>
      <c r="C434" s="215" t="s">
        <v>401</v>
      </c>
      <c r="D434" s="215" t="s">
        <v>163</v>
      </c>
      <c r="E434" s="216" t="s">
        <v>612</v>
      </c>
      <c r="F434" s="217" t="s">
        <v>613</v>
      </c>
      <c r="G434" s="218" t="s">
        <v>175</v>
      </c>
      <c r="H434" s="219">
        <v>0.34799999999999998</v>
      </c>
      <c r="I434" s="220"/>
      <c r="J434" s="221">
        <f>ROUND(I434*H434,2)</f>
        <v>0</v>
      </c>
      <c r="K434" s="217" t="s">
        <v>167</v>
      </c>
      <c r="L434" s="47"/>
      <c r="M434" s="222" t="s">
        <v>19</v>
      </c>
      <c r="N434" s="223" t="s">
        <v>42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0.088999999999999996</v>
      </c>
      <c r="T434" s="225">
        <f>S434*H434</f>
        <v>0.030971999999999996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168</v>
      </c>
      <c r="AT434" s="226" t="s">
        <v>163</v>
      </c>
      <c r="AU434" s="226" t="s">
        <v>80</v>
      </c>
      <c r="AY434" s="20" t="s">
        <v>161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20" t="s">
        <v>78</v>
      </c>
      <c r="BK434" s="227">
        <f>ROUND(I434*H434,2)</f>
        <v>0</v>
      </c>
      <c r="BL434" s="20" t="s">
        <v>168</v>
      </c>
      <c r="BM434" s="226" t="s">
        <v>614</v>
      </c>
    </row>
    <row r="435" s="2" customFormat="1">
      <c r="A435" s="41"/>
      <c r="B435" s="42"/>
      <c r="C435" s="43"/>
      <c r="D435" s="228" t="s">
        <v>169</v>
      </c>
      <c r="E435" s="43"/>
      <c r="F435" s="229" t="s">
        <v>615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169</v>
      </c>
      <c r="AU435" s="20" t="s">
        <v>80</v>
      </c>
    </row>
    <row r="436" s="2" customFormat="1">
      <c r="A436" s="41"/>
      <c r="B436" s="42"/>
      <c r="C436" s="43"/>
      <c r="D436" s="233" t="s">
        <v>171</v>
      </c>
      <c r="E436" s="43"/>
      <c r="F436" s="234" t="s">
        <v>616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171</v>
      </c>
      <c r="AU436" s="20" t="s">
        <v>80</v>
      </c>
    </row>
    <row r="437" s="13" customFormat="1">
      <c r="A437" s="13"/>
      <c r="B437" s="235"/>
      <c r="C437" s="236"/>
      <c r="D437" s="228" t="s">
        <v>196</v>
      </c>
      <c r="E437" s="237" t="s">
        <v>19</v>
      </c>
      <c r="F437" s="238" t="s">
        <v>617</v>
      </c>
      <c r="G437" s="236"/>
      <c r="H437" s="239">
        <v>0.34799999999999998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196</v>
      </c>
      <c r="AU437" s="245" t="s">
        <v>80</v>
      </c>
      <c r="AV437" s="13" t="s">
        <v>80</v>
      </c>
      <c r="AW437" s="13" t="s">
        <v>33</v>
      </c>
      <c r="AX437" s="13" t="s">
        <v>71</v>
      </c>
      <c r="AY437" s="245" t="s">
        <v>161</v>
      </c>
    </row>
    <row r="438" s="14" customFormat="1">
      <c r="A438" s="14"/>
      <c r="B438" s="246"/>
      <c r="C438" s="247"/>
      <c r="D438" s="228" t="s">
        <v>196</v>
      </c>
      <c r="E438" s="248" t="s">
        <v>19</v>
      </c>
      <c r="F438" s="249" t="s">
        <v>198</v>
      </c>
      <c r="G438" s="247"/>
      <c r="H438" s="250">
        <v>0.34799999999999998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196</v>
      </c>
      <c r="AU438" s="256" t="s">
        <v>80</v>
      </c>
      <c r="AV438" s="14" t="s">
        <v>168</v>
      </c>
      <c r="AW438" s="14" t="s">
        <v>33</v>
      </c>
      <c r="AX438" s="14" t="s">
        <v>78</v>
      </c>
      <c r="AY438" s="256" t="s">
        <v>161</v>
      </c>
    </row>
    <row r="439" s="2" customFormat="1" ht="16.5" customHeight="1">
      <c r="A439" s="41"/>
      <c r="B439" s="42"/>
      <c r="C439" s="215" t="s">
        <v>618</v>
      </c>
      <c r="D439" s="215" t="s">
        <v>163</v>
      </c>
      <c r="E439" s="216" t="s">
        <v>619</v>
      </c>
      <c r="F439" s="217" t="s">
        <v>620</v>
      </c>
      <c r="G439" s="218" t="s">
        <v>175</v>
      </c>
      <c r="H439" s="219">
        <v>3.3999999999999999</v>
      </c>
      <c r="I439" s="220"/>
      <c r="J439" s="221">
        <f>ROUND(I439*H439,2)</f>
        <v>0</v>
      </c>
      <c r="K439" s="217" t="s">
        <v>167</v>
      </c>
      <c r="L439" s="47"/>
      <c r="M439" s="222" t="s">
        <v>19</v>
      </c>
      <c r="N439" s="223" t="s">
        <v>42</v>
      </c>
      <c r="O439" s="87"/>
      <c r="P439" s="224">
        <f>O439*H439</f>
        <v>0</v>
      </c>
      <c r="Q439" s="224">
        <v>0</v>
      </c>
      <c r="R439" s="224">
        <f>Q439*H439</f>
        <v>0</v>
      </c>
      <c r="S439" s="224">
        <v>0.062</v>
      </c>
      <c r="T439" s="225">
        <f>S439*H439</f>
        <v>0.21079999999999999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6" t="s">
        <v>168</v>
      </c>
      <c r="AT439" s="226" t="s">
        <v>163</v>
      </c>
      <c r="AU439" s="226" t="s">
        <v>80</v>
      </c>
      <c r="AY439" s="20" t="s">
        <v>161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20" t="s">
        <v>78</v>
      </c>
      <c r="BK439" s="227">
        <f>ROUND(I439*H439,2)</f>
        <v>0</v>
      </c>
      <c r="BL439" s="20" t="s">
        <v>168</v>
      </c>
      <c r="BM439" s="226" t="s">
        <v>621</v>
      </c>
    </row>
    <row r="440" s="2" customFormat="1">
      <c r="A440" s="41"/>
      <c r="B440" s="42"/>
      <c r="C440" s="43"/>
      <c r="D440" s="228" t="s">
        <v>169</v>
      </c>
      <c r="E440" s="43"/>
      <c r="F440" s="229" t="s">
        <v>622</v>
      </c>
      <c r="G440" s="43"/>
      <c r="H440" s="43"/>
      <c r="I440" s="230"/>
      <c r="J440" s="43"/>
      <c r="K440" s="43"/>
      <c r="L440" s="47"/>
      <c r="M440" s="231"/>
      <c r="N440" s="23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169</v>
      </c>
      <c r="AU440" s="20" t="s">
        <v>80</v>
      </c>
    </row>
    <row r="441" s="2" customFormat="1">
      <c r="A441" s="41"/>
      <c r="B441" s="42"/>
      <c r="C441" s="43"/>
      <c r="D441" s="233" t="s">
        <v>171</v>
      </c>
      <c r="E441" s="43"/>
      <c r="F441" s="234" t="s">
        <v>623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171</v>
      </c>
      <c r="AU441" s="20" t="s">
        <v>80</v>
      </c>
    </row>
    <row r="442" s="13" customFormat="1">
      <c r="A442" s="13"/>
      <c r="B442" s="235"/>
      <c r="C442" s="236"/>
      <c r="D442" s="228" t="s">
        <v>196</v>
      </c>
      <c r="E442" s="237" t="s">
        <v>19</v>
      </c>
      <c r="F442" s="238" t="s">
        <v>624</v>
      </c>
      <c r="G442" s="236"/>
      <c r="H442" s="239">
        <v>3.3999999999999999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5" t="s">
        <v>196</v>
      </c>
      <c r="AU442" s="245" t="s">
        <v>80</v>
      </c>
      <c r="AV442" s="13" t="s">
        <v>80</v>
      </c>
      <c r="AW442" s="13" t="s">
        <v>33</v>
      </c>
      <c r="AX442" s="13" t="s">
        <v>71</v>
      </c>
      <c r="AY442" s="245" t="s">
        <v>161</v>
      </c>
    </row>
    <row r="443" s="14" customFormat="1">
      <c r="A443" s="14"/>
      <c r="B443" s="246"/>
      <c r="C443" s="247"/>
      <c r="D443" s="228" t="s">
        <v>196</v>
      </c>
      <c r="E443" s="248" t="s">
        <v>19</v>
      </c>
      <c r="F443" s="249" t="s">
        <v>198</v>
      </c>
      <c r="G443" s="247"/>
      <c r="H443" s="250">
        <v>3.3999999999999999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6" t="s">
        <v>196</v>
      </c>
      <c r="AU443" s="256" t="s">
        <v>80</v>
      </c>
      <c r="AV443" s="14" t="s">
        <v>168</v>
      </c>
      <c r="AW443" s="14" t="s">
        <v>33</v>
      </c>
      <c r="AX443" s="14" t="s">
        <v>78</v>
      </c>
      <c r="AY443" s="256" t="s">
        <v>161</v>
      </c>
    </row>
    <row r="444" s="2" customFormat="1" ht="16.5" customHeight="1">
      <c r="A444" s="41"/>
      <c r="B444" s="42"/>
      <c r="C444" s="215" t="s">
        <v>407</v>
      </c>
      <c r="D444" s="215" t="s">
        <v>163</v>
      </c>
      <c r="E444" s="216" t="s">
        <v>625</v>
      </c>
      <c r="F444" s="217" t="s">
        <v>626</v>
      </c>
      <c r="G444" s="218" t="s">
        <v>175</v>
      </c>
      <c r="H444" s="219">
        <v>2</v>
      </c>
      <c r="I444" s="220"/>
      <c r="J444" s="221">
        <f>ROUND(I444*H444,2)</f>
        <v>0</v>
      </c>
      <c r="K444" s="217" t="s">
        <v>167</v>
      </c>
      <c r="L444" s="47"/>
      <c r="M444" s="222" t="s">
        <v>19</v>
      </c>
      <c r="N444" s="223" t="s">
        <v>42</v>
      </c>
      <c r="O444" s="87"/>
      <c r="P444" s="224">
        <f>O444*H444</f>
        <v>0</v>
      </c>
      <c r="Q444" s="224">
        <v>0</v>
      </c>
      <c r="R444" s="224">
        <f>Q444*H444</f>
        <v>0</v>
      </c>
      <c r="S444" s="224">
        <v>0.075999999999999998</v>
      </c>
      <c r="T444" s="225">
        <f>S444*H444</f>
        <v>0.152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168</v>
      </c>
      <c r="AT444" s="226" t="s">
        <v>163</v>
      </c>
      <c r="AU444" s="226" t="s">
        <v>80</v>
      </c>
      <c r="AY444" s="20" t="s">
        <v>161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20" t="s">
        <v>78</v>
      </c>
      <c r="BK444" s="227">
        <f>ROUND(I444*H444,2)</f>
        <v>0</v>
      </c>
      <c r="BL444" s="20" t="s">
        <v>168</v>
      </c>
      <c r="BM444" s="226" t="s">
        <v>627</v>
      </c>
    </row>
    <row r="445" s="2" customFormat="1">
      <c r="A445" s="41"/>
      <c r="B445" s="42"/>
      <c r="C445" s="43"/>
      <c r="D445" s="228" t="s">
        <v>169</v>
      </c>
      <c r="E445" s="43"/>
      <c r="F445" s="229" t="s">
        <v>628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169</v>
      </c>
      <c r="AU445" s="20" t="s">
        <v>80</v>
      </c>
    </row>
    <row r="446" s="2" customFormat="1">
      <c r="A446" s="41"/>
      <c r="B446" s="42"/>
      <c r="C446" s="43"/>
      <c r="D446" s="233" t="s">
        <v>171</v>
      </c>
      <c r="E446" s="43"/>
      <c r="F446" s="234" t="s">
        <v>629</v>
      </c>
      <c r="G446" s="43"/>
      <c r="H446" s="43"/>
      <c r="I446" s="230"/>
      <c r="J446" s="43"/>
      <c r="K446" s="43"/>
      <c r="L446" s="47"/>
      <c r="M446" s="231"/>
      <c r="N446" s="232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171</v>
      </c>
      <c r="AU446" s="20" t="s">
        <v>80</v>
      </c>
    </row>
    <row r="447" s="2" customFormat="1" ht="16.5" customHeight="1">
      <c r="A447" s="41"/>
      <c r="B447" s="42"/>
      <c r="C447" s="215" t="s">
        <v>630</v>
      </c>
      <c r="D447" s="215" t="s">
        <v>163</v>
      </c>
      <c r="E447" s="216" t="s">
        <v>631</v>
      </c>
      <c r="F447" s="217" t="s">
        <v>632</v>
      </c>
      <c r="G447" s="218" t="s">
        <v>175</v>
      </c>
      <c r="H447" s="219">
        <v>5.04</v>
      </c>
      <c r="I447" s="220"/>
      <c r="J447" s="221">
        <f>ROUND(I447*H447,2)</f>
        <v>0</v>
      </c>
      <c r="K447" s="217" t="s">
        <v>167</v>
      </c>
      <c r="L447" s="47"/>
      <c r="M447" s="222" t="s">
        <v>19</v>
      </c>
      <c r="N447" s="223" t="s">
        <v>42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0.063</v>
      </c>
      <c r="T447" s="225">
        <f>S447*H447</f>
        <v>0.31752000000000002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168</v>
      </c>
      <c r="AT447" s="226" t="s">
        <v>163</v>
      </c>
      <c r="AU447" s="226" t="s">
        <v>80</v>
      </c>
      <c r="AY447" s="20" t="s">
        <v>161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78</v>
      </c>
      <c r="BK447" s="227">
        <f>ROUND(I447*H447,2)</f>
        <v>0</v>
      </c>
      <c r="BL447" s="20" t="s">
        <v>168</v>
      </c>
      <c r="BM447" s="226" t="s">
        <v>633</v>
      </c>
    </row>
    <row r="448" s="2" customFormat="1">
      <c r="A448" s="41"/>
      <c r="B448" s="42"/>
      <c r="C448" s="43"/>
      <c r="D448" s="228" t="s">
        <v>169</v>
      </c>
      <c r="E448" s="43"/>
      <c r="F448" s="229" t="s">
        <v>634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169</v>
      </c>
      <c r="AU448" s="20" t="s">
        <v>80</v>
      </c>
    </row>
    <row r="449" s="2" customFormat="1">
      <c r="A449" s="41"/>
      <c r="B449" s="42"/>
      <c r="C449" s="43"/>
      <c r="D449" s="233" t="s">
        <v>171</v>
      </c>
      <c r="E449" s="43"/>
      <c r="F449" s="234" t="s">
        <v>635</v>
      </c>
      <c r="G449" s="43"/>
      <c r="H449" s="43"/>
      <c r="I449" s="230"/>
      <c r="J449" s="43"/>
      <c r="K449" s="43"/>
      <c r="L449" s="47"/>
      <c r="M449" s="231"/>
      <c r="N449" s="232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171</v>
      </c>
      <c r="AU449" s="20" t="s">
        <v>80</v>
      </c>
    </row>
    <row r="450" s="13" customFormat="1">
      <c r="A450" s="13"/>
      <c r="B450" s="235"/>
      <c r="C450" s="236"/>
      <c r="D450" s="228" t="s">
        <v>196</v>
      </c>
      <c r="E450" s="237" t="s">
        <v>19</v>
      </c>
      <c r="F450" s="238" t="s">
        <v>636</v>
      </c>
      <c r="G450" s="236"/>
      <c r="H450" s="239">
        <v>5.04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196</v>
      </c>
      <c r="AU450" s="245" t="s">
        <v>80</v>
      </c>
      <c r="AV450" s="13" t="s">
        <v>80</v>
      </c>
      <c r="AW450" s="13" t="s">
        <v>33</v>
      </c>
      <c r="AX450" s="13" t="s">
        <v>71</v>
      </c>
      <c r="AY450" s="245" t="s">
        <v>161</v>
      </c>
    </row>
    <row r="451" s="14" customFormat="1">
      <c r="A451" s="14"/>
      <c r="B451" s="246"/>
      <c r="C451" s="247"/>
      <c r="D451" s="228" t="s">
        <v>196</v>
      </c>
      <c r="E451" s="248" t="s">
        <v>19</v>
      </c>
      <c r="F451" s="249" t="s">
        <v>198</v>
      </c>
      <c r="G451" s="247"/>
      <c r="H451" s="250">
        <v>5.04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6" t="s">
        <v>196</v>
      </c>
      <c r="AU451" s="256" t="s">
        <v>80</v>
      </c>
      <c r="AV451" s="14" t="s">
        <v>168</v>
      </c>
      <c r="AW451" s="14" t="s">
        <v>33</v>
      </c>
      <c r="AX451" s="14" t="s">
        <v>78</v>
      </c>
      <c r="AY451" s="256" t="s">
        <v>161</v>
      </c>
    </row>
    <row r="452" s="2" customFormat="1" ht="16.5" customHeight="1">
      <c r="A452" s="41"/>
      <c r="B452" s="42"/>
      <c r="C452" s="215" t="s">
        <v>413</v>
      </c>
      <c r="D452" s="215" t="s">
        <v>163</v>
      </c>
      <c r="E452" s="216" t="s">
        <v>637</v>
      </c>
      <c r="F452" s="217" t="s">
        <v>638</v>
      </c>
      <c r="G452" s="218" t="s">
        <v>192</v>
      </c>
      <c r="H452" s="219">
        <v>0.27000000000000002</v>
      </c>
      <c r="I452" s="220"/>
      <c r="J452" s="221">
        <f>ROUND(I452*H452,2)</f>
        <v>0</v>
      </c>
      <c r="K452" s="217" t="s">
        <v>167</v>
      </c>
      <c r="L452" s="47"/>
      <c r="M452" s="222" t="s">
        <v>19</v>
      </c>
      <c r="N452" s="223" t="s">
        <v>42</v>
      </c>
      <c r="O452" s="87"/>
      <c r="P452" s="224">
        <f>O452*H452</f>
        <v>0</v>
      </c>
      <c r="Q452" s="224">
        <v>0</v>
      </c>
      <c r="R452" s="224">
        <f>Q452*H452</f>
        <v>0</v>
      </c>
      <c r="S452" s="224">
        <v>1.8</v>
      </c>
      <c r="T452" s="225">
        <f>S452*H452</f>
        <v>0.48600000000000004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168</v>
      </c>
      <c r="AT452" s="226" t="s">
        <v>163</v>
      </c>
      <c r="AU452" s="226" t="s">
        <v>80</v>
      </c>
      <c r="AY452" s="20" t="s">
        <v>161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78</v>
      </c>
      <c r="BK452" s="227">
        <f>ROUND(I452*H452,2)</f>
        <v>0</v>
      </c>
      <c r="BL452" s="20" t="s">
        <v>168</v>
      </c>
      <c r="BM452" s="226" t="s">
        <v>639</v>
      </c>
    </row>
    <row r="453" s="2" customFormat="1">
      <c r="A453" s="41"/>
      <c r="B453" s="42"/>
      <c r="C453" s="43"/>
      <c r="D453" s="228" t="s">
        <v>169</v>
      </c>
      <c r="E453" s="43"/>
      <c r="F453" s="229" t="s">
        <v>640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169</v>
      </c>
      <c r="AU453" s="20" t="s">
        <v>80</v>
      </c>
    </row>
    <row r="454" s="2" customFormat="1">
      <c r="A454" s="41"/>
      <c r="B454" s="42"/>
      <c r="C454" s="43"/>
      <c r="D454" s="233" t="s">
        <v>171</v>
      </c>
      <c r="E454" s="43"/>
      <c r="F454" s="234" t="s">
        <v>641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171</v>
      </c>
      <c r="AU454" s="20" t="s">
        <v>80</v>
      </c>
    </row>
    <row r="455" s="13" customFormat="1">
      <c r="A455" s="13"/>
      <c r="B455" s="235"/>
      <c r="C455" s="236"/>
      <c r="D455" s="228" t="s">
        <v>196</v>
      </c>
      <c r="E455" s="237" t="s">
        <v>19</v>
      </c>
      <c r="F455" s="238" t="s">
        <v>642</v>
      </c>
      <c r="G455" s="236"/>
      <c r="H455" s="239">
        <v>0.27000000000000002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196</v>
      </c>
      <c r="AU455" s="245" t="s">
        <v>80</v>
      </c>
      <c r="AV455" s="13" t="s">
        <v>80</v>
      </c>
      <c r="AW455" s="13" t="s">
        <v>33</v>
      </c>
      <c r="AX455" s="13" t="s">
        <v>71</v>
      </c>
      <c r="AY455" s="245" t="s">
        <v>161</v>
      </c>
    </row>
    <row r="456" s="14" customFormat="1">
      <c r="A456" s="14"/>
      <c r="B456" s="246"/>
      <c r="C456" s="247"/>
      <c r="D456" s="228" t="s">
        <v>196</v>
      </c>
      <c r="E456" s="248" t="s">
        <v>19</v>
      </c>
      <c r="F456" s="249" t="s">
        <v>198</v>
      </c>
      <c r="G456" s="247"/>
      <c r="H456" s="250">
        <v>0.27000000000000002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6" t="s">
        <v>196</v>
      </c>
      <c r="AU456" s="256" t="s">
        <v>80</v>
      </c>
      <c r="AV456" s="14" t="s">
        <v>168</v>
      </c>
      <c r="AW456" s="14" t="s">
        <v>33</v>
      </c>
      <c r="AX456" s="14" t="s">
        <v>78</v>
      </c>
      <c r="AY456" s="256" t="s">
        <v>161</v>
      </c>
    </row>
    <row r="457" s="2" customFormat="1" ht="21.75" customHeight="1">
      <c r="A457" s="41"/>
      <c r="B457" s="42"/>
      <c r="C457" s="215" t="s">
        <v>643</v>
      </c>
      <c r="D457" s="215" t="s">
        <v>163</v>
      </c>
      <c r="E457" s="216" t="s">
        <v>644</v>
      </c>
      <c r="F457" s="217" t="s">
        <v>645</v>
      </c>
      <c r="G457" s="218" t="s">
        <v>175</v>
      </c>
      <c r="H457" s="219">
        <v>30.978000000000002</v>
      </c>
      <c r="I457" s="220"/>
      <c r="J457" s="221">
        <f>ROUND(I457*H457,2)</f>
        <v>0</v>
      </c>
      <c r="K457" s="217" t="s">
        <v>167</v>
      </c>
      <c r="L457" s="47"/>
      <c r="M457" s="222" t="s">
        <v>19</v>
      </c>
      <c r="N457" s="223" t="s">
        <v>42</v>
      </c>
      <c r="O457" s="87"/>
      <c r="P457" s="224">
        <f>O457*H457</f>
        <v>0</v>
      </c>
      <c r="Q457" s="224">
        <v>0</v>
      </c>
      <c r="R457" s="224">
        <f>Q457*H457</f>
        <v>0</v>
      </c>
      <c r="S457" s="224">
        <v>0.045999999999999999</v>
      </c>
      <c r="T457" s="225">
        <f>S457*H457</f>
        <v>1.4249880000000001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6" t="s">
        <v>168</v>
      </c>
      <c r="AT457" s="226" t="s">
        <v>163</v>
      </c>
      <c r="AU457" s="226" t="s">
        <v>80</v>
      </c>
      <c r="AY457" s="20" t="s">
        <v>161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20" t="s">
        <v>78</v>
      </c>
      <c r="BK457" s="227">
        <f>ROUND(I457*H457,2)</f>
        <v>0</v>
      </c>
      <c r="BL457" s="20" t="s">
        <v>168</v>
      </c>
      <c r="BM457" s="226" t="s">
        <v>646</v>
      </c>
    </row>
    <row r="458" s="2" customFormat="1">
      <c r="A458" s="41"/>
      <c r="B458" s="42"/>
      <c r="C458" s="43"/>
      <c r="D458" s="228" t="s">
        <v>169</v>
      </c>
      <c r="E458" s="43"/>
      <c r="F458" s="229" t="s">
        <v>647</v>
      </c>
      <c r="G458" s="43"/>
      <c r="H458" s="43"/>
      <c r="I458" s="230"/>
      <c r="J458" s="43"/>
      <c r="K458" s="43"/>
      <c r="L458" s="47"/>
      <c r="M458" s="231"/>
      <c r="N458" s="232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169</v>
      </c>
      <c r="AU458" s="20" t="s">
        <v>80</v>
      </c>
    </row>
    <row r="459" s="2" customFormat="1">
      <c r="A459" s="41"/>
      <c r="B459" s="42"/>
      <c r="C459" s="43"/>
      <c r="D459" s="233" t="s">
        <v>171</v>
      </c>
      <c r="E459" s="43"/>
      <c r="F459" s="234" t="s">
        <v>648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171</v>
      </c>
      <c r="AU459" s="20" t="s">
        <v>80</v>
      </c>
    </row>
    <row r="460" s="13" customFormat="1">
      <c r="A460" s="13"/>
      <c r="B460" s="235"/>
      <c r="C460" s="236"/>
      <c r="D460" s="228" t="s">
        <v>196</v>
      </c>
      <c r="E460" s="237" t="s">
        <v>19</v>
      </c>
      <c r="F460" s="238" t="s">
        <v>649</v>
      </c>
      <c r="G460" s="236"/>
      <c r="H460" s="239">
        <v>30.978000000000002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5" t="s">
        <v>196</v>
      </c>
      <c r="AU460" s="245" t="s">
        <v>80</v>
      </c>
      <c r="AV460" s="13" t="s">
        <v>80</v>
      </c>
      <c r="AW460" s="13" t="s">
        <v>33</v>
      </c>
      <c r="AX460" s="13" t="s">
        <v>71</v>
      </c>
      <c r="AY460" s="245" t="s">
        <v>161</v>
      </c>
    </row>
    <row r="461" s="14" customFormat="1">
      <c r="A461" s="14"/>
      <c r="B461" s="246"/>
      <c r="C461" s="247"/>
      <c r="D461" s="228" t="s">
        <v>196</v>
      </c>
      <c r="E461" s="248" t="s">
        <v>19</v>
      </c>
      <c r="F461" s="249" t="s">
        <v>198</v>
      </c>
      <c r="G461" s="247"/>
      <c r="H461" s="250">
        <v>30.978000000000002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6" t="s">
        <v>196</v>
      </c>
      <c r="AU461" s="256" t="s">
        <v>80</v>
      </c>
      <c r="AV461" s="14" t="s">
        <v>168</v>
      </c>
      <c r="AW461" s="14" t="s">
        <v>33</v>
      </c>
      <c r="AX461" s="14" t="s">
        <v>78</v>
      </c>
      <c r="AY461" s="256" t="s">
        <v>161</v>
      </c>
    </row>
    <row r="462" s="2" customFormat="1" ht="16.5" customHeight="1">
      <c r="A462" s="41"/>
      <c r="B462" s="42"/>
      <c r="C462" s="215" t="s">
        <v>420</v>
      </c>
      <c r="D462" s="215" t="s">
        <v>163</v>
      </c>
      <c r="E462" s="216" t="s">
        <v>650</v>
      </c>
      <c r="F462" s="217" t="s">
        <v>651</v>
      </c>
      <c r="G462" s="218" t="s">
        <v>175</v>
      </c>
      <c r="H462" s="219">
        <v>5.2199999999999998</v>
      </c>
      <c r="I462" s="220"/>
      <c r="J462" s="221">
        <f>ROUND(I462*H462,2)</f>
        <v>0</v>
      </c>
      <c r="K462" s="217" t="s">
        <v>167</v>
      </c>
      <c r="L462" s="47"/>
      <c r="M462" s="222" t="s">
        <v>19</v>
      </c>
      <c r="N462" s="223" t="s">
        <v>42</v>
      </c>
      <c r="O462" s="87"/>
      <c r="P462" s="224">
        <f>O462*H462</f>
        <v>0</v>
      </c>
      <c r="Q462" s="224">
        <v>0</v>
      </c>
      <c r="R462" s="224">
        <f>Q462*H462</f>
        <v>0</v>
      </c>
      <c r="S462" s="224">
        <v>0.068000000000000005</v>
      </c>
      <c r="T462" s="225">
        <f>S462*H462</f>
        <v>0.35496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6" t="s">
        <v>168</v>
      </c>
      <c r="AT462" s="226" t="s">
        <v>163</v>
      </c>
      <c r="AU462" s="226" t="s">
        <v>80</v>
      </c>
      <c r="AY462" s="20" t="s">
        <v>161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20" t="s">
        <v>78</v>
      </c>
      <c r="BK462" s="227">
        <f>ROUND(I462*H462,2)</f>
        <v>0</v>
      </c>
      <c r="BL462" s="20" t="s">
        <v>168</v>
      </c>
      <c r="BM462" s="226" t="s">
        <v>652</v>
      </c>
    </row>
    <row r="463" s="2" customFormat="1">
      <c r="A463" s="41"/>
      <c r="B463" s="42"/>
      <c r="C463" s="43"/>
      <c r="D463" s="228" t="s">
        <v>169</v>
      </c>
      <c r="E463" s="43"/>
      <c r="F463" s="229" t="s">
        <v>653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169</v>
      </c>
      <c r="AU463" s="20" t="s">
        <v>80</v>
      </c>
    </row>
    <row r="464" s="2" customFormat="1">
      <c r="A464" s="41"/>
      <c r="B464" s="42"/>
      <c r="C464" s="43"/>
      <c r="D464" s="233" t="s">
        <v>171</v>
      </c>
      <c r="E464" s="43"/>
      <c r="F464" s="234" t="s">
        <v>654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171</v>
      </c>
      <c r="AU464" s="20" t="s">
        <v>80</v>
      </c>
    </row>
    <row r="465" s="13" customFormat="1">
      <c r="A465" s="13"/>
      <c r="B465" s="235"/>
      <c r="C465" s="236"/>
      <c r="D465" s="228" t="s">
        <v>196</v>
      </c>
      <c r="E465" s="237" t="s">
        <v>19</v>
      </c>
      <c r="F465" s="238" t="s">
        <v>655</v>
      </c>
      <c r="G465" s="236"/>
      <c r="H465" s="239">
        <v>5.2199999999999998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196</v>
      </c>
      <c r="AU465" s="245" t="s">
        <v>80</v>
      </c>
      <c r="AV465" s="13" t="s">
        <v>80</v>
      </c>
      <c r="AW465" s="13" t="s">
        <v>33</v>
      </c>
      <c r="AX465" s="13" t="s">
        <v>71</v>
      </c>
      <c r="AY465" s="245" t="s">
        <v>161</v>
      </c>
    </row>
    <row r="466" s="14" customFormat="1">
      <c r="A466" s="14"/>
      <c r="B466" s="246"/>
      <c r="C466" s="247"/>
      <c r="D466" s="228" t="s">
        <v>196</v>
      </c>
      <c r="E466" s="248" t="s">
        <v>19</v>
      </c>
      <c r="F466" s="249" t="s">
        <v>198</v>
      </c>
      <c r="G466" s="247"/>
      <c r="H466" s="250">
        <v>5.2199999999999998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6" t="s">
        <v>196</v>
      </c>
      <c r="AU466" s="256" t="s">
        <v>80</v>
      </c>
      <c r="AV466" s="14" t="s">
        <v>168</v>
      </c>
      <c r="AW466" s="14" t="s">
        <v>33</v>
      </c>
      <c r="AX466" s="14" t="s">
        <v>78</v>
      </c>
      <c r="AY466" s="256" t="s">
        <v>161</v>
      </c>
    </row>
    <row r="467" s="2" customFormat="1" ht="21.75" customHeight="1">
      <c r="A467" s="41"/>
      <c r="B467" s="42"/>
      <c r="C467" s="215" t="s">
        <v>656</v>
      </c>
      <c r="D467" s="215" t="s">
        <v>163</v>
      </c>
      <c r="E467" s="216" t="s">
        <v>657</v>
      </c>
      <c r="F467" s="217" t="s">
        <v>658</v>
      </c>
      <c r="G467" s="218" t="s">
        <v>192</v>
      </c>
      <c r="H467" s="219">
        <v>63.030000000000001</v>
      </c>
      <c r="I467" s="220"/>
      <c r="J467" s="221">
        <f>ROUND(I467*H467,2)</f>
        <v>0</v>
      </c>
      <c r="K467" s="217" t="s">
        <v>167</v>
      </c>
      <c r="L467" s="47"/>
      <c r="M467" s="222" t="s">
        <v>19</v>
      </c>
      <c r="N467" s="223" t="s">
        <v>42</v>
      </c>
      <c r="O467" s="87"/>
      <c r="P467" s="224">
        <f>O467*H467</f>
        <v>0</v>
      </c>
      <c r="Q467" s="224">
        <v>0</v>
      </c>
      <c r="R467" s="224">
        <f>Q467*H467</f>
        <v>0</v>
      </c>
      <c r="S467" s="224">
        <v>0.23999999999999999</v>
      </c>
      <c r="T467" s="225">
        <f>S467*H467</f>
        <v>15.1272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168</v>
      </c>
      <c r="AT467" s="226" t="s">
        <v>163</v>
      </c>
      <c r="AU467" s="226" t="s">
        <v>80</v>
      </c>
      <c r="AY467" s="20" t="s">
        <v>161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20" t="s">
        <v>78</v>
      </c>
      <c r="BK467" s="227">
        <f>ROUND(I467*H467,2)</f>
        <v>0</v>
      </c>
      <c r="BL467" s="20" t="s">
        <v>168</v>
      </c>
      <c r="BM467" s="226" t="s">
        <v>659</v>
      </c>
    </row>
    <row r="468" s="2" customFormat="1">
      <c r="A468" s="41"/>
      <c r="B468" s="42"/>
      <c r="C468" s="43"/>
      <c r="D468" s="228" t="s">
        <v>169</v>
      </c>
      <c r="E468" s="43"/>
      <c r="F468" s="229" t="s">
        <v>660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169</v>
      </c>
      <c r="AU468" s="20" t="s">
        <v>80</v>
      </c>
    </row>
    <row r="469" s="2" customFormat="1">
      <c r="A469" s="41"/>
      <c r="B469" s="42"/>
      <c r="C469" s="43"/>
      <c r="D469" s="233" t="s">
        <v>171</v>
      </c>
      <c r="E469" s="43"/>
      <c r="F469" s="234" t="s">
        <v>661</v>
      </c>
      <c r="G469" s="43"/>
      <c r="H469" s="43"/>
      <c r="I469" s="230"/>
      <c r="J469" s="43"/>
      <c r="K469" s="43"/>
      <c r="L469" s="47"/>
      <c r="M469" s="231"/>
      <c r="N469" s="232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171</v>
      </c>
      <c r="AU469" s="20" t="s">
        <v>80</v>
      </c>
    </row>
    <row r="470" s="15" customFormat="1">
      <c r="A470" s="15"/>
      <c r="B470" s="267"/>
      <c r="C470" s="268"/>
      <c r="D470" s="228" t="s">
        <v>196</v>
      </c>
      <c r="E470" s="269" t="s">
        <v>19</v>
      </c>
      <c r="F470" s="270" t="s">
        <v>662</v>
      </c>
      <c r="G470" s="268"/>
      <c r="H470" s="269" t="s">
        <v>19</v>
      </c>
      <c r="I470" s="271"/>
      <c r="J470" s="268"/>
      <c r="K470" s="268"/>
      <c r="L470" s="272"/>
      <c r="M470" s="273"/>
      <c r="N470" s="274"/>
      <c r="O470" s="274"/>
      <c r="P470" s="274"/>
      <c r="Q470" s="274"/>
      <c r="R470" s="274"/>
      <c r="S470" s="274"/>
      <c r="T470" s="27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76" t="s">
        <v>196</v>
      </c>
      <c r="AU470" s="276" t="s">
        <v>80</v>
      </c>
      <c r="AV470" s="15" t="s">
        <v>78</v>
      </c>
      <c r="AW470" s="15" t="s">
        <v>33</v>
      </c>
      <c r="AX470" s="15" t="s">
        <v>71</v>
      </c>
      <c r="AY470" s="276" t="s">
        <v>161</v>
      </c>
    </row>
    <row r="471" s="13" customFormat="1">
      <c r="A471" s="13"/>
      <c r="B471" s="235"/>
      <c r="C471" s="236"/>
      <c r="D471" s="228" t="s">
        <v>196</v>
      </c>
      <c r="E471" s="237" t="s">
        <v>19</v>
      </c>
      <c r="F471" s="238" t="s">
        <v>663</v>
      </c>
      <c r="G471" s="236"/>
      <c r="H471" s="239">
        <v>63.030000000000001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196</v>
      </c>
      <c r="AU471" s="245" t="s">
        <v>80</v>
      </c>
      <c r="AV471" s="13" t="s">
        <v>80</v>
      </c>
      <c r="AW471" s="13" t="s">
        <v>33</v>
      </c>
      <c r="AX471" s="13" t="s">
        <v>71</v>
      </c>
      <c r="AY471" s="245" t="s">
        <v>161</v>
      </c>
    </row>
    <row r="472" s="14" customFormat="1">
      <c r="A472" s="14"/>
      <c r="B472" s="246"/>
      <c r="C472" s="247"/>
      <c r="D472" s="228" t="s">
        <v>196</v>
      </c>
      <c r="E472" s="248" t="s">
        <v>19</v>
      </c>
      <c r="F472" s="249" t="s">
        <v>198</v>
      </c>
      <c r="G472" s="247"/>
      <c r="H472" s="250">
        <v>63.030000000000001</v>
      </c>
      <c r="I472" s="251"/>
      <c r="J472" s="247"/>
      <c r="K472" s="247"/>
      <c r="L472" s="252"/>
      <c r="M472" s="253"/>
      <c r="N472" s="254"/>
      <c r="O472" s="254"/>
      <c r="P472" s="254"/>
      <c r="Q472" s="254"/>
      <c r="R472" s="254"/>
      <c r="S472" s="254"/>
      <c r="T472" s="25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6" t="s">
        <v>196</v>
      </c>
      <c r="AU472" s="256" t="s">
        <v>80</v>
      </c>
      <c r="AV472" s="14" t="s">
        <v>168</v>
      </c>
      <c r="AW472" s="14" t="s">
        <v>33</v>
      </c>
      <c r="AX472" s="14" t="s">
        <v>78</v>
      </c>
      <c r="AY472" s="256" t="s">
        <v>161</v>
      </c>
    </row>
    <row r="473" s="2" customFormat="1" ht="16.5" customHeight="1">
      <c r="A473" s="41"/>
      <c r="B473" s="42"/>
      <c r="C473" s="215" t="s">
        <v>425</v>
      </c>
      <c r="D473" s="215" t="s">
        <v>163</v>
      </c>
      <c r="E473" s="216" t="s">
        <v>664</v>
      </c>
      <c r="F473" s="217" t="s">
        <v>665</v>
      </c>
      <c r="G473" s="218" t="s">
        <v>192</v>
      </c>
      <c r="H473" s="219">
        <v>11.696999999999999</v>
      </c>
      <c r="I473" s="220"/>
      <c r="J473" s="221">
        <f>ROUND(I473*H473,2)</f>
        <v>0</v>
      </c>
      <c r="K473" s="217" t="s">
        <v>167</v>
      </c>
      <c r="L473" s="47"/>
      <c r="M473" s="222" t="s">
        <v>19</v>
      </c>
      <c r="N473" s="223" t="s">
        <v>42</v>
      </c>
      <c r="O473" s="87"/>
      <c r="P473" s="224">
        <f>O473*H473</f>
        <v>0</v>
      </c>
      <c r="Q473" s="224">
        <v>0</v>
      </c>
      <c r="R473" s="224">
        <f>Q473*H473</f>
        <v>0</v>
      </c>
      <c r="S473" s="224">
        <v>1.8049999999999999</v>
      </c>
      <c r="T473" s="225">
        <f>S473*H473</f>
        <v>21.113084999999998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26" t="s">
        <v>168</v>
      </c>
      <c r="AT473" s="226" t="s">
        <v>163</v>
      </c>
      <c r="AU473" s="226" t="s">
        <v>80</v>
      </c>
      <c r="AY473" s="20" t="s">
        <v>161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20" t="s">
        <v>78</v>
      </c>
      <c r="BK473" s="227">
        <f>ROUND(I473*H473,2)</f>
        <v>0</v>
      </c>
      <c r="BL473" s="20" t="s">
        <v>168</v>
      </c>
      <c r="BM473" s="226" t="s">
        <v>666</v>
      </c>
    </row>
    <row r="474" s="2" customFormat="1">
      <c r="A474" s="41"/>
      <c r="B474" s="42"/>
      <c r="C474" s="43"/>
      <c r="D474" s="228" t="s">
        <v>169</v>
      </c>
      <c r="E474" s="43"/>
      <c r="F474" s="229" t="s">
        <v>667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169</v>
      </c>
      <c r="AU474" s="20" t="s">
        <v>80</v>
      </c>
    </row>
    <row r="475" s="2" customFormat="1">
      <c r="A475" s="41"/>
      <c r="B475" s="42"/>
      <c r="C475" s="43"/>
      <c r="D475" s="233" t="s">
        <v>171</v>
      </c>
      <c r="E475" s="43"/>
      <c r="F475" s="234" t="s">
        <v>668</v>
      </c>
      <c r="G475" s="43"/>
      <c r="H475" s="43"/>
      <c r="I475" s="230"/>
      <c r="J475" s="43"/>
      <c r="K475" s="43"/>
      <c r="L475" s="47"/>
      <c r="M475" s="231"/>
      <c r="N475" s="232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171</v>
      </c>
      <c r="AU475" s="20" t="s">
        <v>80</v>
      </c>
    </row>
    <row r="476" s="13" customFormat="1">
      <c r="A476" s="13"/>
      <c r="B476" s="235"/>
      <c r="C476" s="236"/>
      <c r="D476" s="228" t="s">
        <v>196</v>
      </c>
      <c r="E476" s="237" t="s">
        <v>19</v>
      </c>
      <c r="F476" s="238" t="s">
        <v>669</v>
      </c>
      <c r="G476" s="236"/>
      <c r="H476" s="239">
        <v>7.6479999999999997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5" t="s">
        <v>196</v>
      </c>
      <c r="AU476" s="245" t="s">
        <v>80</v>
      </c>
      <c r="AV476" s="13" t="s">
        <v>80</v>
      </c>
      <c r="AW476" s="13" t="s">
        <v>33</v>
      </c>
      <c r="AX476" s="13" t="s">
        <v>71</v>
      </c>
      <c r="AY476" s="245" t="s">
        <v>161</v>
      </c>
    </row>
    <row r="477" s="13" customFormat="1">
      <c r="A477" s="13"/>
      <c r="B477" s="235"/>
      <c r="C477" s="236"/>
      <c r="D477" s="228" t="s">
        <v>196</v>
      </c>
      <c r="E477" s="237" t="s">
        <v>19</v>
      </c>
      <c r="F477" s="238" t="s">
        <v>670</v>
      </c>
      <c r="G477" s="236"/>
      <c r="H477" s="239">
        <v>2.9129999999999998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196</v>
      </c>
      <c r="AU477" s="245" t="s">
        <v>80</v>
      </c>
      <c r="AV477" s="13" t="s">
        <v>80</v>
      </c>
      <c r="AW477" s="13" t="s">
        <v>33</v>
      </c>
      <c r="AX477" s="13" t="s">
        <v>71</v>
      </c>
      <c r="AY477" s="245" t="s">
        <v>161</v>
      </c>
    </row>
    <row r="478" s="13" customFormat="1">
      <c r="A478" s="13"/>
      <c r="B478" s="235"/>
      <c r="C478" s="236"/>
      <c r="D478" s="228" t="s">
        <v>196</v>
      </c>
      <c r="E478" s="237" t="s">
        <v>19</v>
      </c>
      <c r="F478" s="238" t="s">
        <v>671</v>
      </c>
      <c r="G478" s="236"/>
      <c r="H478" s="239">
        <v>1.1359999999999999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5" t="s">
        <v>196</v>
      </c>
      <c r="AU478" s="245" t="s">
        <v>80</v>
      </c>
      <c r="AV478" s="13" t="s">
        <v>80</v>
      </c>
      <c r="AW478" s="13" t="s">
        <v>33</v>
      </c>
      <c r="AX478" s="13" t="s">
        <v>71</v>
      </c>
      <c r="AY478" s="245" t="s">
        <v>161</v>
      </c>
    </row>
    <row r="479" s="14" customFormat="1">
      <c r="A479" s="14"/>
      <c r="B479" s="246"/>
      <c r="C479" s="247"/>
      <c r="D479" s="228" t="s">
        <v>196</v>
      </c>
      <c r="E479" s="248" t="s">
        <v>19</v>
      </c>
      <c r="F479" s="249" t="s">
        <v>198</v>
      </c>
      <c r="G479" s="247"/>
      <c r="H479" s="250">
        <v>11.696999999999999</v>
      </c>
      <c r="I479" s="251"/>
      <c r="J479" s="247"/>
      <c r="K479" s="247"/>
      <c r="L479" s="252"/>
      <c r="M479" s="253"/>
      <c r="N479" s="254"/>
      <c r="O479" s="254"/>
      <c r="P479" s="254"/>
      <c r="Q479" s="254"/>
      <c r="R479" s="254"/>
      <c r="S479" s="254"/>
      <c r="T479" s="25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6" t="s">
        <v>196</v>
      </c>
      <c r="AU479" s="256" t="s">
        <v>80</v>
      </c>
      <c r="AV479" s="14" t="s">
        <v>168</v>
      </c>
      <c r="AW479" s="14" t="s">
        <v>33</v>
      </c>
      <c r="AX479" s="14" t="s">
        <v>78</v>
      </c>
      <c r="AY479" s="256" t="s">
        <v>161</v>
      </c>
    </row>
    <row r="480" s="2" customFormat="1" ht="16.5" customHeight="1">
      <c r="A480" s="41"/>
      <c r="B480" s="42"/>
      <c r="C480" s="215" t="s">
        <v>672</v>
      </c>
      <c r="D480" s="215" t="s">
        <v>163</v>
      </c>
      <c r="E480" s="216" t="s">
        <v>673</v>
      </c>
      <c r="F480" s="217" t="s">
        <v>674</v>
      </c>
      <c r="G480" s="218" t="s">
        <v>175</v>
      </c>
      <c r="H480" s="219">
        <v>70.036000000000001</v>
      </c>
      <c r="I480" s="220"/>
      <c r="J480" s="221">
        <f>ROUND(I480*H480,2)</f>
        <v>0</v>
      </c>
      <c r="K480" s="217" t="s">
        <v>167</v>
      </c>
      <c r="L480" s="47"/>
      <c r="M480" s="222" t="s">
        <v>19</v>
      </c>
      <c r="N480" s="223" t="s">
        <v>42</v>
      </c>
      <c r="O480" s="87"/>
      <c r="P480" s="224">
        <f>O480*H480</f>
        <v>0</v>
      </c>
      <c r="Q480" s="224">
        <v>0</v>
      </c>
      <c r="R480" s="224">
        <f>Q480*H480</f>
        <v>0</v>
      </c>
      <c r="S480" s="224">
        <v>0</v>
      </c>
      <c r="T480" s="225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6" t="s">
        <v>168</v>
      </c>
      <c r="AT480" s="226" t="s">
        <v>163</v>
      </c>
      <c r="AU480" s="226" t="s">
        <v>80</v>
      </c>
      <c r="AY480" s="20" t="s">
        <v>161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20" t="s">
        <v>78</v>
      </c>
      <c r="BK480" s="227">
        <f>ROUND(I480*H480,2)</f>
        <v>0</v>
      </c>
      <c r="BL480" s="20" t="s">
        <v>168</v>
      </c>
      <c r="BM480" s="226" t="s">
        <v>675</v>
      </c>
    </row>
    <row r="481" s="2" customFormat="1">
      <c r="A481" s="41"/>
      <c r="B481" s="42"/>
      <c r="C481" s="43"/>
      <c r="D481" s="228" t="s">
        <v>169</v>
      </c>
      <c r="E481" s="43"/>
      <c r="F481" s="229" t="s">
        <v>674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169</v>
      </c>
      <c r="AU481" s="20" t="s">
        <v>80</v>
      </c>
    </row>
    <row r="482" s="2" customFormat="1">
      <c r="A482" s="41"/>
      <c r="B482" s="42"/>
      <c r="C482" s="43"/>
      <c r="D482" s="233" t="s">
        <v>171</v>
      </c>
      <c r="E482" s="43"/>
      <c r="F482" s="234" t="s">
        <v>676</v>
      </c>
      <c r="G482" s="43"/>
      <c r="H482" s="43"/>
      <c r="I482" s="230"/>
      <c r="J482" s="43"/>
      <c r="K482" s="43"/>
      <c r="L482" s="47"/>
      <c r="M482" s="231"/>
      <c r="N482" s="232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171</v>
      </c>
      <c r="AU482" s="20" t="s">
        <v>80</v>
      </c>
    </row>
    <row r="483" s="13" customFormat="1">
      <c r="A483" s="13"/>
      <c r="B483" s="235"/>
      <c r="C483" s="236"/>
      <c r="D483" s="228" t="s">
        <v>196</v>
      </c>
      <c r="E483" s="237" t="s">
        <v>19</v>
      </c>
      <c r="F483" s="238" t="s">
        <v>677</v>
      </c>
      <c r="G483" s="236"/>
      <c r="H483" s="239">
        <v>70.036000000000001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196</v>
      </c>
      <c r="AU483" s="245" t="s">
        <v>80</v>
      </c>
      <c r="AV483" s="13" t="s">
        <v>80</v>
      </c>
      <c r="AW483" s="13" t="s">
        <v>33</v>
      </c>
      <c r="AX483" s="13" t="s">
        <v>71</v>
      </c>
      <c r="AY483" s="245" t="s">
        <v>161</v>
      </c>
    </row>
    <row r="484" s="14" customFormat="1">
      <c r="A484" s="14"/>
      <c r="B484" s="246"/>
      <c r="C484" s="247"/>
      <c r="D484" s="228" t="s">
        <v>196</v>
      </c>
      <c r="E484" s="248" t="s">
        <v>19</v>
      </c>
      <c r="F484" s="249" t="s">
        <v>198</v>
      </c>
      <c r="G484" s="247"/>
      <c r="H484" s="250">
        <v>70.036000000000001</v>
      </c>
      <c r="I484" s="251"/>
      <c r="J484" s="247"/>
      <c r="K484" s="247"/>
      <c r="L484" s="252"/>
      <c r="M484" s="253"/>
      <c r="N484" s="254"/>
      <c r="O484" s="254"/>
      <c r="P484" s="254"/>
      <c r="Q484" s="254"/>
      <c r="R484" s="254"/>
      <c r="S484" s="254"/>
      <c r="T484" s="25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6" t="s">
        <v>196</v>
      </c>
      <c r="AU484" s="256" t="s">
        <v>80</v>
      </c>
      <c r="AV484" s="14" t="s">
        <v>168</v>
      </c>
      <c r="AW484" s="14" t="s">
        <v>33</v>
      </c>
      <c r="AX484" s="14" t="s">
        <v>78</v>
      </c>
      <c r="AY484" s="256" t="s">
        <v>161</v>
      </c>
    </row>
    <row r="485" s="2" customFormat="1" ht="16.5" customHeight="1">
      <c r="A485" s="41"/>
      <c r="B485" s="42"/>
      <c r="C485" s="215" t="s">
        <v>431</v>
      </c>
      <c r="D485" s="215" t="s">
        <v>163</v>
      </c>
      <c r="E485" s="216" t="s">
        <v>678</v>
      </c>
      <c r="F485" s="217" t="s">
        <v>679</v>
      </c>
      <c r="G485" s="218" t="s">
        <v>175</v>
      </c>
      <c r="H485" s="219">
        <v>14.007</v>
      </c>
      <c r="I485" s="220"/>
      <c r="J485" s="221">
        <f>ROUND(I485*H485,2)</f>
        <v>0</v>
      </c>
      <c r="K485" s="217" t="s">
        <v>167</v>
      </c>
      <c r="L485" s="47"/>
      <c r="M485" s="222" t="s">
        <v>19</v>
      </c>
      <c r="N485" s="223" t="s">
        <v>42</v>
      </c>
      <c r="O485" s="87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6" t="s">
        <v>168</v>
      </c>
      <c r="AT485" s="226" t="s">
        <v>163</v>
      </c>
      <c r="AU485" s="226" t="s">
        <v>80</v>
      </c>
      <c r="AY485" s="20" t="s">
        <v>161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20" t="s">
        <v>78</v>
      </c>
      <c r="BK485" s="227">
        <f>ROUND(I485*H485,2)</f>
        <v>0</v>
      </c>
      <c r="BL485" s="20" t="s">
        <v>168</v>
      </c>
      <c r="BM485" s="226" t="s">
        <v>680</v>
      </c>
    </row>
    <row r="486" s="2" customFormat="1">
      <c r="A486" s="41"/>
      <c r="B486" s="42"/>
      <c r="C486" s="43"/>
      <c r="D486" s="228" t="s">
        <v>169</v>
      </c>
      <c r="E486" s="43"/>
      <c r="F486" s="229" t="s">
        <v>681</v>
      </c>
      <c r="G486" s="43"/>
      <c r="H486" s="43"/>
      <c r="I486" s="230"/>
      <c r="J486" s="43"/>
      <c r="K486" s="43"/>
      <c r="L486" s="47"/>
      <c r="M486" s="231"/>
      <c r="N486" s="232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169</v>
      </c>
      <c r="AU486" s="20" t="s">
        <v>80</v>
      </c>
    </row>
    <row r="487" s="2" customFormat="1">
      <c r="A487" s="41"/>
      <c r="B487" s="42"/>
      <c r="C487" s="43"/>
      <c r="D487" s="233" t="s">
        <v>171</v>
      </c>
      <c r="E487" s="43"/>
      <c r="F487" s="234" t="s">
        <v>682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171</v>
      </c>
      <c r="AU487" s="20" t="s">
        <v>80</v>
      </c>
    </row>
    <row r="488" s="13" customFormat="1">
      <c r="A488" s="13"/>
      <c r="B488" s="235"/>
      <c r="C488" s="236"/>
      <c r="D488" s="228" t="s">
        <v>196</v>
      </c>
      <c r="E488" s="237" t="s">
        <v>19</v>
      </c>
      <c r="F488" s="238" t="s">
        <v>683</v>
      </c>
      <c r="G488" s="236"/>
      <c r="H488" s="239">
        <v>14.007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196</v>
      </c>
      <c r="AU488" s="245" t="s">
        <v>80</v>
      </c>
      <c r="AV488" s="13" t="s">
        <v>80</v>
      </c>
      <c r="AW488" s="13" t="s">
        <v>33</v>
      </c>
      <c r="AX488" s="13" t="s">
        <v>71</v>
      </c>
      <c r="AY488" s="245" t="s">
        <v>161</v>
      </c>
    </row>
    <row r="489" s="14" customFormat="1">
      <c r="A489" s="14"/>
      <c r="B489" s="246"/>
      <c r="C489" s="247"/>
      <c r="D489" s="228" t="s">
        <v>196</v>
      </c>
      <c r="E489" s="248" t="s">
        <v>19</v>
      </c>
      <c r="F489" s="249" t="s">
        <v>198</v>
      </c>
      <c r="G489" s="247"/>
      <c r="H489" s="250">
        <v>14.007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6" t="s">
        <v>196</v>
      </c>
      <c r="AU489" s="256" t="s">
        <v>80</v>
      </c>
      <c r="AV489" s="14" t="s">
        <v>168</v>
      </c>
      <c r="AW489" s="14" t="s">
        <v>33</v>
      </c>
      <c r="AX489" s="14" t="s">
        <v>78</v>
      </c>
      <c r="AY489" s="256" t="s">
        <v>161</v>
      </c>
    </row>
    <row r="490" s="2" customFormat="1" ht="16.5" customHeight="1">
      <c r="A490" s="41"/>
      <c r="B490" s="42"/>
      <c r="C490" s="215" t="s">
        <v>684</v>
      </c>
      <c r="D490" s="215" t="s">
        <v>163</v>
      </c>
      <c r="E490" s="216" t="s">
        <v>685</v>
      </c>
      <c r="F490" s="217" t="s">
        <v>686</v>
      </c>
      <c r="G490" s="218" t="s">
        <v>192</v>
      </c>
      <c r="H490" s="219">
        <v>0.26300000000000001</v>
      </c>
      <c r="I490" s="220"/>
      <c r="J490" s="221">
        <f>ROUND(I490*H490,2)</f>
        <v>0</v>
      </c>
      <c r="K490" s="217" t="s">
        <v>167</v>
      </c>
      <c r="L490" s="47"/>
      <c r="M490" s="222" t="s">
        <v>19</v>
      </c>
      <c r="N490" s="223" t="s">
        <v>42</v>
      </c>
      <c r="O490" s="87"/>
      <c r="P490" s="224">
        <f>O490*H490</f>
        <v>0</v>
      </c>
      <c r="Q490" s="224">
        <v>0.54034000000000004</v>
      </c>
      <c r="R490" s="224">
        <f>Q490*H490</f>
        <v>0.14210942000000001</v>
      </c>
      <c r="S490" s="224">
        <v>0</v>
      </c>
      <c r="T490" s="225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6" t="s">
        <v>168</v>
      </c>
      <c r="AT490" s="226" t="s">
        <v>163</v>
      </c>
      <c r="AU490" s="226" t="s">
        <v>80</v>
      </c>
      <c r="AY490" s="20" t="s">
        <v>161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20" t="s">
        <v>78</v>
      </c>
      <c r="BK490" s="227">
        <f>ROUND(I490*H490,2)</f>
        <v>0</v>
      </c>
      <c r="BL490" s="20" t="s">
        <v>168</v>
      </c>
      <c r="BM490" s="226" t="s">
        <v>687</v>
      </c>
    </row>
    <row r="491" s="2" customFormat="1">
      <c r="A491" s="41"/>
      <c r="B491" s="42"/>
      <c r="C491" s="43"/>
      <c r="D491" s="228" t="s">
        <v>169</v>
      </c>
      <c r="E491" s="43"/>
      <c r="F491" s="229" t="s">
        <v>688</v>
      </c>
      <c r="G491" s="43"/>
      <c r="H491" s="43"/>
      <c r="I491" s="230"/>
      <c r="J491" s="43"/>
      <c r="K491" s="43"/>
      <c r="L491" s="47"/>
      <c r="M491" s="231"/>
      <c r="N491" s="232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169</v>
      </c>
      <c r="AU491" s="20" t="s">
        <v>80</v>
      </c>
    </row>
    <row r="492" s="2" customFormat="1">
      <c r="A492" s="41"/>
      <c r="B492" s="42"/>
      <c r="C492" s="43"/>
      <c r="D492" s="233" t="s">
        <v>171</v>
      </c>
      <c r="E492" s="43"/>
      <c r="F492" s="234" t="s">
        <v>689</v>
      </c>
      <c r="G492" s="43"/>
      <c r="H492" s="43"/>
      <c r="I492" s="230"/>
      <c r="J492" s="43"/>
      <c r="K492" s="43"/>
      <c r="L492" s="47"/>
      <c r="M492" s="231"/>
      <c r="N492" s="232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171</v>
      </c>
      <c r="AU492" s="20" t="s">
        <v>80</v>
      </c>
    </row>
    <row r="493" s="13" customFormat="1">
      <c r="A493" s="13"/>
      <c r="B493" s="235"/>
      <c r="C493" s="236"/>
      <c r="D493" s="228" t="s">
        <v>196</v>
      </c>
      <c r="E493" s="237" t="s">
        <v>19</v>
      </c>
      <c r="F493" s="238" t="s">
        <v>690</v>
      </c>
      <c r="G493" s="236"/>
      <c r="H493" s="239">
        <v>0.26300000000000001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5" t="s">
        <v>196</v>
      </c>
      <c r="AU493" s="245" t="s">
        <v>80</v>
      </c>
      <c r="AV493" s="13" t="s">
        <v>80</v>
      </c>
      <c r="AW493" s="13" t="s">
        <v>33</v>
      </c>
      <c r="AX493" s="13" t="s">
        <v>71</v>
      </c>
      <c r="AY493" s="245" t="s">
        <v>161</v>
      </c>
    </row>
    <row r="494" s="14" customFormat="1">
      <c r="A494" s="14"/>
      <c r="B494" s="246"/>
      <c r="C494" s="247"/>
      <c r="D494" s="228" t="s">
        <v>196</v>
      </c>
      <c r="E494" s="248" t="s">
        <v>19</v>
      </c>
      <c r="F494" s="249" t="s">
        <v>198</v>
      </c>
      <c r="G494" s="247"/>
      <c r="H494" s="250">
        <v>0.26300000000000001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196</v>
      </c>
      <c r="AU494" s="256" t="s">
        <v>80</v>
      </c>
      <c r="AV494" s="14" t="s">
        <v>168</v>
      </c>
      <c r="AW494" s="14" t="s">
        <v>33</v>
      </c>
      <c r="AX494" s="14" t="s">
        <v>78</v>
      </c>
      <c r="AY494" s="256" t="s">
        <v>161</v>
      </c>
    </row>
    <row r="495" s="2" customFormat="1" ht="16.5" customHeight="1">
      <c r="A495" s="41"/>
      <c r="B495" s="42"/>
      <c r="C495" s="257" t="s">
        <v>436</v>
      </c>
      <c r="D495" s="257" t="s">
        <v>241</v>
      </c>
      <c r="E495" s="258" t="s">
        <v>691</v>
      </c>
      <c r="F495" s="259" t="s">
        <v>692</v>
      </c>
      <c r="G495" s="260" t="s">
        <v>166</v>
      </c>
      <c r="H495" s="261">
        <v>84.225999999999999</v>
      </c>
      <c r="I495" s="262"/>
      <c r="J495" s="263">
        <f>ROUND(I495*H495,2)</f>
        <v>0</v>
      </c>
      <c r="K495" s="259" t="s">
        <v>693</v>
      </c>
      <c r="L495" s="264"/>
      <c r="M495" s="265" t="s">
        <v>19</v>
      </c>
      <c r="N495" s="266" t="s">
        <v>42</v>
      </c>
      <c r="O495" s="87"/>
      <c r="P495" s="224">
        <f>O495*H495</f>
        <v>0</v>
      </c>
      <c r="Q495" s="224">
        <v>0.0057999999999999996</v>
      </c>
      <c r="R495" s="224">
        <f>Q495*H495</f>
        <v>0.48851079999999997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186</v>
      </c>
      <c r="AT495" s="226" t="s">
        <v>241</v>
      </c>
      <c r="AU495" s="226" t="s">
        <v>80</v>
      </c>
      <c r="AY495" s="20" t="s">
        <v>161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78</v>
      </c>
      <c r="BK495" s="227">
        <f>ROUND(I495*H495,2)</f>
        <v>0</v>
      </c>
      <c r="BL495" s="20" t="s">
        <v>168</v>
      </c>
      <c r="BM495" s="226" t="s">
        <v>694</v>
      </c>
    </row>
    <row r="496" s="2" customFormat="1">
      <c r="A496" s="41"/>
      <c r="B496" s="42"/>
      <c r="C496" s="43"/>
      <c r="D496" s="228" t="s">
        <v>169</v>
      </c>
      <c r="E496" s="43"/>
      <c r="F496" s="229" t="s">
        <v>692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169</v>
      </c>
      <c r="AU496" s="20" t="s">
        <v>80</v>
      </c>
    </row>
    <row r="497" s="13" customFormat="1">
      <c r="A497" s="13"/>
      <c r="B497" s="235"/>
      <c r="C497" s="236"/>
      <c r="D497" s="228" t="s">
        <v>196</v>
      </c>
      <c r="E497" s="237" t="s">
        <v>19</v>
      </c>
      <c r="F497" s="238" t="s">
        <v>695</v>
      </c>
      <c r="G497" s="236"/>
      <c r="H497" s="239">
        <v>84.225999999999999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196</v>
      </c>
      <c r="AU497" s="245" t="s">
        <v>80</v>
      </c>
      <c r="AV497" s="13" t="s">
        <v>80</v>
      </c>
      <c r="AW497" s="13" t="s">
        <v>33</v>
      </c>
      <c r="AX497" s="13" t="s">
        <v>71</v>
      </c>
      <c r="AY497" s="245" t="s">
        <v>161</v>
      </c>
    </row>
    <row r="498" s="14" customFormat="1">
      <c r="A498" s="14"/>
      <c r="B498" s="246"/>
      <c r="C498" s="247"/>
      <c r="D498" s="228" t="s">
        <v>196</v>
      </c>
      <c r="E498" s="248" t="s">
        <v>19</v>
      </c>
      <c r="F498" s="249" t="s">
        <v>198</v>
      </c>
      <c r="G498" s="247"/>
      <c r="H498" s="250">
        <v>84.225999999999999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6" t="s">
        <v>196</v>
      </c>
      <c r="AU498" s="256" t="s">
        <v>80</v>
      </c>
      <c r="AV498" s="14" t="s">
        <v>168</v>
      </c>
      <c r="AW498" s="14" t="s">
        <v>33</v>
      </c>
      <c r="AX498" s="14" t="s">
        <v>78</v>
      </c>
      <c r="AY498" s="256" t="s">
        <v>161</v>
      </c>
    </row>
    <row r="499" s="2" customFormat="1" ht="16.5" customHeight="1">
      <c r="A499" s="41"/>
      <c r="B499" s="42"/>
      <c r="C499" s="215" t="s">
        <v>696</v>
      </c>
      <c r="D499" s="215" t="s">
        <v>163</v>
      </c>
      <c r="E499" s="216" t="s">
        <v>697</v>
      </c>
      <c r="F499" s="217" t="s">
        <v>698</v>
      </c>
      <c r="G499" s="218" t="s">
        <v>175</v>
      </c>
      <c r="H499" s="219">
        <v>60</v>
      </c>
      <c r="I499" s="220"/>
      <c r="J499" s="221">
        <f>ROUND(I499*H499,2)</f>
        <v>0</v>
      </c>
      <c r="K499" s="217" t="s">
        <v>167</v>
      </c>
      <c r="L499" s="47"/>
      <c r="M499" s="222" t="s">
        <v>19</v>
      </c>
      <c r="N499" s="223" t="s">
        <v>42</v>
      </c>
      <c r="O499" s="87"/>
      <c r="P499" s="224">
        <f>O499*H499</f>
        <v>0</v>
      </c>
      <c r="Q499" s="224">
        <v>0</v>
      </c>
      <c r="R499" s="224">
        <f>Q499*H499</f>
        <v>0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168</v>
      </c>
      <c r="AT499" s="226" t="s">
        <v>163</v>
      </c>
      <c r="AU499" s="226" t="s">
        <v>80</v>
      </c>
      <c r="AY499" s="20" t="s">
        <v>161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78</v>
      </c>
      <c r="BK499" s="227">
        <f>ROUND(I499*H499,2)</f>
        <v>0</v>
      </c>
      <c r="BL499" s="20" t="s">
        <v>168</v>
      </c>
      <c r="BM499" s="226" t="s">
        <v>699</v>
      </c>
    </row>
    <row r="500" s="2" customFormat="1">
      <c r="A500" s="41"/>
      <c r="B500" s="42"/>
      <c r="C500" s="43"/>
      <c r="D500" s="228" t="s">
        <v>169</v>
      </c>
      <c r="E500" s="43"/>
      <c r="F500" s="229" t="s">
        <v>700</v>
      </c>
      <c r="G500" s="43"/>
      <c r="H500" s="43"/>
      <c r="I500" s="230"/>
      <c r="J500" s="43"/>
      <c r="K500" s="43"/>
      <c r="L500" s="47"/>
      <c r="M500" s="231"/>
      <c r="N500" s="232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169</v>
      </c>
      <c r="AU500" s="20" t="s">
        <v>80</v>
      </c>
    </row>
    <row r="501" s="2" customFormat="1">
      <c r="A501" s="41"/>
      <c r="B501" s="42"/>
      <c r="C501" s="43"/>
      <c r="D501" s="233" t="s">
        <v>171</v>
      </c>
      <c r="E501" s="43"/>
      <c r="F501" s="234" t="s">
        <v>701</v>
      </c>
      <c r="G501" s="43"/>
      <c r="H501" s="43"/>
      <c r="I501" s="230"/>
      <c r="J501" s="43"/>
      <c r="K501" s="43"/>
      <c r="L501" s="47"/>
      <c r="M501" s="231"/>
      <c r="N501" s="232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171</v>
      </c>
      <c r="AU501" s="20" t="s">
        <v>80</v>
      </c>
    </row>
    <row r="502" s="12" customFormat="1" ht="22.8" customHeight="1">
      <c r="A502" s="12"/>
      <c r="B502" s="199"/>
      <c r="C502" s="200"/>
      <c r="D502" s="201" t="s">
        <v>70</v>
      </c>
      <c r="E502" s="213" t="s">
        <v>702</v>
      </c>
      <c r="F502" s="213" t="s">
        <v>703</v>
      </c>
      <c r="G502" s="200"/>
      <c r="H502" s="200"/>
      <c r="I502" s="203"/>
      <c r="J502" s="214">
        <f>BK502</f>
        <v>0</v>
      </c>
      <c r="K502" s="200"/>
      <c r="L502" s="205"/>
      <c r="M502" s="206"/>
      <c r="N502" s="207"/>
      <c r="O502" s="207"/>
      <c r="P502" s="208">
        <f>SUM(P503:P516)</f>
        <v>0</v>
      </c>
      <c r="Q502" s="207"/>
      <c r="R502" s="208">
        <f>SUM(R503:R516)</f>
        <v>0</v>
      </c>
      <c r="S502" s="207"/>
      <c r="T502" s="209">
        <f>SUM(T503:T516)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0" t="s">
        <v>78</v>
      </c>
      <c r="AT502" s="211" t="s">
        <v>70</v>
      </c>
      <c r="AU502" s="211" t="s">
        <v>78</v>
      </c>
      <c r="AY502" s="210" t="s">
        <v>161</v>
      </c>
      <c r="BK502" s="212">
        <f>SUM(BK503:BK516)</f>
        <v>0</v>
      </c>
    </row>
    <row r="503" s="2" customFormat="1" ht="16.5" customHeight="1">
      <c r="A503" s="41"/>
      <c r="B503" s="42"/>
      <c r="C503" s="215" t="s">
        <v>441</v>
      </c>
      <c r="D503" s="215" t="s">
        <v>163</v>
      </c>
      <c r="E503" s="216" t="s">
        <v>704</v>
      </c>
      <c r="F503" s="217" t="s">
        <v>705</v>
      </c>
      <c r="G503" s="218" t="s">
        <v>273</v>
      </c>
      <c r="H503" s="219">
        <v>97.346000000000004</v>
      </c>
      <c r="I503" s="220"/>
      <c r="J503" s="221">
        <f>ROUND(I503*H503,2)</f>
        <v>0</v>
      </c>
      <c r="K503" s="217" t="s">
        <v>167</v>
      </c>
      <c r="L503" s="47"/>
      <c r="M503" s="222" t="s">
        <v>19</v>
      </c>
      <c r="N503" s="223" t="s">
        <v>42</v>
      </c>
      <c r="O503" s="87"/>
      <c r="P503" s="224">
        <f>O503*H503</f>
        <v>0</v>
      </c>
      <c r="Q503" s="224">
        <v>0</v>
      </c>
      <c r="R503" s="224">
        <f>Q503*H503</f>
        <v>0</v>
      </c>
      <c r="S503" s="224">
        <v>0</v>
      </c>
      <c r="T503" s="225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26" t="s">
        <v>168</v>
      </c>
      <c r="AT503" s="226" t="s">
        <v>163</v>
      </c>
      <c r="AU503" s="226" t="s">
        <v>80</v>
      </c>
      <c r="AY503" s="20" t="s">
        <v>161</v>
      </c>
      <c r="BE503" s="227">
        <f>IF(N503="základní",J503,0)</f>
        <v>0</v>
      </c>
      <c r="BF503" s="227">
        <f>IF(N503="snížená",J503,0)</f>
        <v>0</v>
      </c>
      <c r="BG503" s="227">
        <f>IF(N503="zákl. přenesená",J503,0)</f>
        <v>0</v>
      </c>
      <c r="BH503" s="227">
        <f>IF(N503="sníž. přenesená",J503,0)</f>
        <v>0</v>
      </c>
      <c r="BI503" s="227">
        <f>IF(N503="nulová",J503,0)</f>
        <v>0</v>
      </c>
      <c r="BJ503" s="20" t="s">
        <v>78</v>
      </c>
      <c r="BK503" s="227">
        <f>ROUND(I503*H503,2)</f>
        <v>0</v>
      </c>
      <c r="BL503" s="20" t="s">
        <v>168</v>
      </c>
      <c r="BM503" s="226" t="s">
        <v>706</v>
      </c>
    </row>
    <row r="504" s="2" customFormat="1">
      <c r="A504" s="41"/>
      <c r="B504" s="42"/>
      <c r="C504" s="43"/>
      <c r="D504" s="228" t="s">
        <v>169</v>
      </c>
      <c r="E504" s="43"/>
      <c r="F504" s="229" t="s">
        <v>707</v>
      </c>
      <c r="G504" s="43"/>
      <c r="H504" s="43"/>
      <c r="I504" s="230"/>
      <c r="J504" s="43"/>
      <c r="K504" s="43"/>
      <c r="L504" s="47"/>
      <c r="M504" s="231"/>
      <c r="N504" s="232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169</v>
      </c>
      <c r="AU504" s="20" t="s">
        <v>80</v>
      </c>
    </row>
    <row r="505" s="2" customFormat="1">
      <c r="A505" s="41"/>
      <c r="B505" s="42"/>
      <c r="C505" s="43"/>
      <c r="D505" s="233" t="s">
        <v>171</v>
      </c>
      <c r="E505" s="43"/>
      <c r="F505" s="234" t="s">
        <v>708</v>
      </c>
      <c r="G505" s="43"/>
      <c r="H505" s="43"/>
      <c r="I505" s="230"/>
      <c r="J505" s="43"/>
      <c r="K505" s="43"/>
      <c r="L505" s="47"/>
      <c r="M505" s="231"/>
      <c r="N505" s="232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171</v>
      </c>
      <c r="AU505" s="20" t="s">
        <v>80</v>
      </c>
    </row>
    <row r="506" s="2" customFormat="1" ht="16.5" customHeight="1">
      <c r="A506" s="41"/>
      <c r="B506" s="42"/>
      <c r="C506" s="215" t="s">
        <v>709</v>
      </c>
      <c r="D506" s="215" t="s">
        <v>163</v>
      </c>
      <c r="E506" s="216" t="s">
        <v>710</v>
      </c>
      <c r="F506" s="217" t="s">
        <v>711</v>
      </c>
      <c r="G506" s="218" t="s">
        <v>273</v>
      </c>
      <c r="H506" s="219">
        <v>97.346000000000004</v>
      </c>
      <c r="I506" s="220"/>
      <c r="J506" s="221">
        <f>ROUND(I506*H506,2)</f>
        <v>0</v>
      </c>
      <c r="K506" s="217" t="s">
        <v>167</v>
      </c>
      <c r="L506" s="47"/>
      <c r="M506" s="222" t="s">
        <v>19</v>
      </c>
      <c r="N506" s="223" t="s">
        <v>42</v>
      </c>
      <c r="O506" s="87"/>
      <c r="P506" s="224">
        <f>O506*H506</f>
        <v>0</v>
      </c>
      <c r="Q506" s="224">
        <v>0</v>
      </c>
      <c r="R506" s="224">
        <f>Q506*H506</f>
        <v>0</v>
      </c>
      <c r="S506" s="224">
        <v>0</v>
      </c>
      <c r="T506" s="225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26" t="s">
        <v>168</v>
      </c>
      <c r="AT506" s="226" t="s">
        <v>163</v>
      </c>
      <c r="AU506" s="226" t="s">
        <v>80</v>
      </c>
      <c r="AY506" s="20" t="s">
        <v>161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20" t="s">
        <v>78</v>
      </c>
      <c r="BK506" s="227">
        <f>ROUND(I506*H506,2)</f>
        <v>0</v>
      </c>
      <c r="BL506" s="20" t="s">
        <v>168</v>
      </c>
      <c r="BM506" s="226" t="s">
        <v>712</v>
      </c>
    </row>
    <row r="507" s="2" customFormat="1">
      <c r="A507" s="41"/>
      <c r="B507" s="42"/>
      <c r="C507" s="43"/>
      <c r="D507" s="228" t="s">
        <v>169</v>
      </c>
      <c r="E507" s="43"/>
      <c r="F507" s="229" t="s">
        <v>713</v>
      </c>
      <c r="G507" s="43"/>
      <c r="H507" s="43"/>
      <c r="I507" s="230"/>
      <c r="J507" s="43"/>
      <c r="K507" s="43"/>
      <c r="L507" s="47"/>
      <c r="M507" s="231"/>
      <c r="N507" s="232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169</v>
      </c>
      <c r="AU507" s="20" t="s">
        <v>80</v>
      </c>
    </row>
    <row r="508" s="2" customFormat="1">
      <c r="A508" s="41"/>
      <c r="B508" s="42"/>
      <c r="C508" s="43"/>
      <c r="D508" s="233" t="s">
        <v>171</v>
      </c>
      <c r="E508" s="43"/>
      <c r="F508" s="234" t="s">
        <v>714</v>
      </c>
      <c r="G508" s="43"/>
      <c r="H508" s="43"/>
      <c r="I508" s="230"/>
      <c r="J508" s="43"/>
      <c r="K508" s="43"/>
      <c r="L508" s="47"/>
      <c r="M508" s="231"/>
      <c r="N508" s="232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171</v>
      </c>
      <c r="AU508" s="20" t="s">
        <v>80</v>
      </c>
    </row>
    <row r="509" s="2" customFormat="1" ht="16.5" customHeight="1">
      <c r="A509" s="41"/>
      <c r="B509" s="42"/>
      <c r="C509" s="215" t="s">
        <v>447</v>
      </c>
      <c r="D509" s="215" t="s">
        <v>163</v>
      </c>
      <c r="E509" s="216" t="s">
        <v>715</v>
      </c>
      <c r="F509" s="217" t="s">
        <v>716</v>
      </c>
      <c r="G509" s="218" t="s">
        <v>273</v>
      </c>
      <c r="H509" s="219">
        <v>876.11400000000003</v>
      </c>
      <c r="I509" s="220"/>
      <c r="J509" s="221">
        <f>ROUND(I509*H509,2)</f>
        <v>0</v>
      </c>
      <c r="K509" s="217" t="s">
        <v>167</v>
      </c>
      <c r="L509" s="47"/>
      <c r="M509" s="222" t="s">
        <v>19</v>
      </c>
      <c r="N509" s="223" t="s">
        <v>42</v>
      </c>
      <c r="O509" s="87"/>
      <c r="P509" s="224">
        <f>O509*H509</f>
        <v>0</v>
      </c>
      <c r="Q509" s="224">
        <v>0</v>
      </c>
      <c r="R509" s="224">
        <f>Q509*H509</f>
        <v>0</v>
      </c>
      <c r="S509" s="224">
        <v>0</v>
      </c>
      <c r="T509" s="225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6" t="s">
        <v>168</v>
      </c>
      <c r="AT509" s="226" t="s">
        <v>163</v>
      </c>
      <c r="AU509" s="226" t="s">
        <v>80</v>
      </c>
      <c r="AY509" s="20" t="s">
        <v>161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20" t="s">
        <v>78</v>
      </c>
      <c r="BK509" s="227">
        <f>ROUND(I509*H509,2)</f>
        <v>0</v>
      </c>
      <c r="BL509" s="20" t="s">
        <v>168</v>
      </c>
      <c r="BM509" s="226" t="s">
        <v>717</v>
      </c>
    </row>
    <row r="510" s="2" customFormat="1">
      <c r="A510" s="41"/>
      <c r="B510" s="42"/>
      <c r="C510" s="43"/>
      <c r="D510" s="228" t="s">
        <v>169</v>
      </c>
      <c r="E510" s="43"/>
      <c r="F510" s="229" t="s">
        <v>718</v>
      </c>
      <c r="G510" s="43"/>
      <c r="H510" s="43"/>
      <c r="I510" s="230"/>
      <c r="J510" s="43"/>
      <c r="K510" s="43"/>
      <c r="L510" s="47"/>
      <c r="M510" s="231"/>
      <c r="N510" s="232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169</v>
      </c>
      <c r="AU510" s="20" t="s">
        <v>80</v>
      </c>
    </row>
    <row r="511" s="2" customFormat="1">
      <c r="A511" s="41"/>
      <c r="B511" s="42"/>
      <c r="C511" s="43"/>
      <c r="D511" s="233" t="s">
        <v>171</v>
      </c>
      <c r="E511" s="43"/>
      <c r="F511" s="234" t="s">
        <v>719</v>
      </c>
      <c r="G511" s="43"/>
      <c r="H511" s="43"/>
      <c r="I511" s="230"/>
      <c r="J511" s="43"/>
      <c r="K511" s="43"/>
      <c r="L511" s="47"/>
      <c r="M511" s="231"/>
      <c r="N511" s="232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171</v>
      </c>
      <c r="AU511" s="20" t="s">
        <v>80</v>
      </c>
    </row>
    <row r="512" s="13" customFormat="1">
      <c r="A512" s="13"/>
      <c r="B512" s="235"/>
      <c r="C512" s="236"/>
      <c r="D512" s="228" t="s">
        <v>196</v>
      </c>
      <c r="E512" s="237" t="s">
        <v>19</v>
      </c>
      <c r="F512" s="238" t="s">
        <v>720</v>
      </c>
      <c r="G512" s="236"/>
      <c r="H512" s="239">
        <v>876.11400000000003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5" t="s">
        <v>196</v>
      </c>
      <c r="AU512" s="245" t="s">
        <v>80</v>
      </c>
      <c r="AV512" s="13" t="s">
        <v>80</v>
      </c>
      <c r="AW512" s="13" t="s">
        <v>33</v>
      </c>
      <c r="AX512" s="13" t="s">
        <v>71</v>
      </c>
      <c r="AY512" s="245" t="s">
        <v>161</v>
      </c>
    </row>
    <row r="513" s="14" customFormat="1">
      <c r="A513" s="14"/>
      <c r="B513" s="246"/>
      <c r="C513" s="247"/>
      <c r="D513" s="228" t="s">
        <v>196</v>
      </c>
      <c r="E513" s="248" t="s">
        <v>19</v>
      </c>
      <c r="F513" s="249" t="s">
        <v>198</v>
      </c>
      <c r="G513" s="247"/>
      <c r="H513" s="250">
        <v>876.11400000000003</v>
      </c>
      <c r="I513" s="251"/>
      <c r="J513" s="247"/>
      <c r="K513" s="247"/>
      <c r="L513" s="252"/>
      <c r="M513" s="253"/>
      <c r="N513" s="254"/>
      <c r="O513" s="254"/>
      <c r="P513" s="254"/>
      <c r="Q513" s="254"/>
      <c r="R513" s="254"/>
      <c r="S513" s="254"/>
      <c r="T513" s="25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6" t="s">
        <v>196</v>
      </c>
      <c r="AU513" s="256" t="s">
        <v>80</v>
      </c>
      <c r="AV513" s="14" t="s">
        <v>168</v>
      </c>
      <c r="AW513" s="14" t="s">
        <v>33</v>
      </c>
      <c r="AX513" s="14" t="s">
        <v>78</v>
      </c>
      <c r="AY513" s="256" t="s">
        <v>161</v>
      </c>
    </row>
    <row r="514" s="2" customFormat="1" ht="24.15" customHeight="1">
      <c r="A514" s="41"/>
      <c r="B514" s="42"/>
      <c r="C514" s="215" t="s">
        <v>721</v>
      </c>
      <c r="D514" s="215" t="s">
        <v>163</v>
      </c>
      <c r="E514" s="216" t="s">
        <v>722</v>
      </c>
      <c r="F514" s="217" t="s">
        <v>723</v>
      </c>
      <c r="G514" s="218" t="s">
        <v>273</v>
      </c>
      <c r="H514" s="219">
        <v>97.346000000000004</v>
      </c>
      <c r="I514" s="220"/>
      <c r="J514" s="221">
        <f>ROUND(I514*H514,2)</f>
        <v>0</v>
      </c>
      <c r="K514" s="217" t="s">
        <v>167</v>
      </c>
      <c r="L514" s="47"/>
      <c r="M514" s="222" t="s">
        <v>19</v>
      </c>
      <c r="N514" s="223" t="s">
        <v>42</v>
      </c>
      <c r="O514" s="87"/>
      <c r="P514" s="224">
        <f>O514*H514</f>
        <v>0</v>
      </c>
      <c r="Q514" s="224">
        <v>0</v>
      </c>
      <c r="R514" s="224">
        <f>Q514*H514</f>
        <v>0</v>
      </c>
      <c r="S514" s="224">
        <v>0</v>
      </c>
      <c r="T514" s="225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6" t="s">
        <v>168</v>
      </c>
      <c r="AT514" s="226" t="s">
        <v>163</v>
      </c>
      <c r="AU514" s="226" t="s">
        <v>80</v>
      </c>
      <c r="AY514" s="20" t="s">
        <v>161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20" t="s">
        <v>78</v>
      </c>
      <c r="BK514" s="227">
        <f>ROUND(I514*H514,2)</f>
        <v>0</v>
      </c>
      <c r="BL514" s="20" t="s">
        <v>168</v>
      </c>
      <c r="BM514" s="226" t="s">
        <v>724</v>
      </c>
    </row>
    <row r="515" s="2" customFormat="1">
      <c r="A515" s="41"/>
      <c r="B515" s="42"/>
      <c r="C515" s="43"/>
      <c r="D515" s="228" t="s">
        <v>169</v>
      </c>
      <c r="E515" s="43"/>
      <c r="F515" s="229" t="s">
        <v>725</v>
      </c>
      <c r="G515" s="43"/>
      <c r="H515" s="43"/>
      <c r="I515" s="230"/>
      <c r="J515" s="43"/>
      <c r="K515" s="43"/>
      <c r="L515" s="47"/>
      <c r="M515" s="231"/>
      <c r="N515" s="232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169</v>
      </c>
      <c r="AU515" s="20" t="s">
        <v>80</v>
      </c>
    </row>
    <row r="516" s="2" customFormat="1">
      <c r="A516" s="41"/>
      <c r="B516" s="42"/>
      <c r="C516" s="43"/>
      <c r="D516" s="233" t="s">
        <v>171</v>
      </c>
      <c r="E516" s="43"/>
      <c r="F516" s="234" t="s">
        <v>726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171</v>
      </c>
      <c r="AU516" s="20" t="s">
        <v>80</v>
      </c>
    </row>
    <row r="517" s="12" customFormat="1" ht="22.8" customHeight="1">
      <c r="A517" s="12"/>
      <c r="B517" s="199"/>
      <c r="C517" s="200"/>
      <c r="D517" s="201" t="s">
        <v>70</v>
      </c>
      <c r="E517" s="213" t="s">
        <v>727</v>
      </c>
      <c r="F517" s="213" t="s">
        <v>728</v>
      </c>
      <c r="G517" s="200"/>
      <c r="H517" s="200"/>
      <c r="I517" s="203"/>
      <c r="J517" s="214">
        <f>BK517</f>
        <v>0</v>
      </c>
      <c r="K517" s="200"/>
      <c r="L517" s="205"/>
      <c r="M517" s="206"/>
      <c r="N517" s="207"/>
      <c r="O517" s="207"/>
      <c r="P517" s="208">
        <f>SUM(P518:P520)</f>
        <v>0</v>
      </c>
      <c r="Q517" s="207"/>
      <c r="R517" s="208">
        <f>SUM(R518:R520)</f>
        <v>0</v>
      </c>
      <c r="S517" s="207"/>
      <c r="T517" s="209">
        <f>SUM(T518:T520)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0" t="s">
        <v>78</v>
      </c>
      <c r="AT517" s="211" t="s">
        <v>70</v>
      </c>
      <c r="AU517" s="211" t="s">
        <v>78</v>
      </c>
      <c r="AY517" s="210" t="s">
        <v>161</v>
      </c>
      <c r="BK517" s="212">
        <f>SUM(BK518:BK520)</f>
        <v>0</v>
      </c>
    </row>
    <row r="518" s="2" customFormat="1" ht="16.5" customHeight="1">
      <c r="A518" s="41"/>
      <c r="B518" s="42"/>
      <c r="C518" s="215" t="s">
        <v>453</v>
      </c>
      <c r="D518" s="215" t="s">
        <v>163</v>
      </c>
      <c r="E518" s="216" t="s">
        <v>729</v>
      </c>
      <c r="F518" s="217" t="s">
        <v>730</v>
      </c>
      <c r="G518" s="218" t="s">
        <v>273</v>
      </c>
      <c r="H518" s="219">
        <v>75.519000000000005</v>
      </c>
      <c r="I518" s="220"/>
      <c r="J518" s="221">
        <f>ROUND(I518*H518,2)</f>
        <v>0</v>
      </c>
      <c r="K518" s="217" t="s">
        <v>167</v>
      </c>
      <c r="L518" s="47"/>
      <c r="M518" s="222" t="s">
        <v>19</v>
      </c>
      <c r="N518" s="223" t="s">
        <v>42</v>
      </c>
      <c r="O518" s="87"/>
      <c r="P518" s="224">
        <f>O518*H518</f>
        <v>0</v>
      </c>
      <c r="Q518" s="224">
        <v>0</v>
      </c>
      <c r="R518" s="224">
        <f>Q518*H518</f>
        <v>0</v>
      </c>
      <c r="S518" s="224">
        <v>0</v>
      </c>
      <c r="T518" s="225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26" t="s">
        <v>168</v>
      </c>
      <c r="AT518" s="226" t="s">
        <v>163</v>
      </c>
      <c r="AU518" s="226" t="s">
        <v>80</v>
      </c>
      <c r="AY518" s="20" t="s">
        <v>161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20" t="s">
        <v>78</v>
      </c>
      <c r="BK518" s="227">
        <f>ROUND(I518*H518,2)</f>
        <v>0</v>
      </c>
      <c r="BL518" s="20" t="s">
        <v>168</v>
      </c>
      <c r="BM518" s="226" t="s">
        <v>731</v>
      </c>
    </row>
    <row r="519" s="2" customFormat="1">
      <c r="A519" s="41"/>
      <c r="B519" s="42"/>
      <c r="C519" s="43"/>
      <c r="D519" s="228" t="s">
        <v>169</v>
      </c>
      <c r="E519" s="43"/>
      <c r="F519" s="229" t="s">
        <v>732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169</v>
      </c>
      <c r="AU519" s="20" t="s">
        <v>80</v>
      </c>
    </row>
    <row r="520" s="2" customFormat="1">
      <c r="A520" s="41"/>
      <c r="B520" s="42"/>
      <c r="C520" s="43"/>
      <c r="D520" s="233" t="s">
        <v>171</v>
      </c>
      <c r="E520" s="43"/>
      <c r="F520" s="234" t="s">
        <v>733</v>
      </c>
      <c r="G520" s="43"/>
      <c r="H520" s="43"/>
      <c r="I520" s="230"/>
      <c r="J520" s="43"/>
      <c r="K520" s="43"/>
      <c r="L520" s="47"/>
      <c r="M520" s="231"/>
      <c r="N520" s="232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171</v>
      </c>
      <c r="AU520" s="20" t="s">
        <v>80</v>
      </c>
    </row>
    <row r="521" s="12" customFormat="1" ht="25.92" customHeight="1">
      <c r="A521" s="12"/>
      <c r="B521" s="199"/>
      <c r="C521" s="200"/>
      <c r="D521" s="201" t="s">
        <v>70</v>
      </c>
      <c r="E521" s="202" t="s">
        <v>734</v>
      </c>
      <c r="F521" s="202" t="s">
        <v>735</v>
      </c>
      <c r="G521" s="200"/>
      <c r="H521" s="200"/>
      <c r="I521" s="203"/>
      <c r="J521" s="204">
        <f>BK521</f>
        <v>0</v>
      </c>
      <c r="K521" s="200"/>
      <c r="L521" s="205"/>
      <c r="M521" s="206"/>
      <c r="N521" s="207"/>
      <c r="O521" s="207"/>
      <c r="P521" s="208">
        <f>P522+P582+P595+P606+P610+P615+P715+P730+P812+P835+P880+P884+P893+P906+P937</f>
        <v>0</v>
      </c>
      <c r="Q521" s="207"/>
      <c r="R521" s="208">
        <f>R522+R582+R595+R606+R610+R615+R715+R730+R812+R835+R880+R884+R893+R906+R937</f>
        <v>9.8374840600000013</v>
      </c>
      <c r="S521" s="207"/>
      <c r="T521" s="209">
        <f>T522+T582+T595+T606+T610+T615+T715+T730+T812+T835+T880+T884+T893+T906+T937</f>
        <v>2.2093970000000001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10" t="s">
        <v>80</v>
      </c>
      <c r="AT521" s="211" t="s">
        <v>70</v>
      </c>
      <c r="AU521" s="211" t="s">
        <v>71</v>
      </c>
      <c r="AY521" s="210" t="s">
        <v>161</v>
      </c>
      <c r="BK521" s="212">
        <f>BK522+BK582+BK595+BK606+BK610+BK615+BK715+BK730+BK812+BK835+BK880+BK884+BK893+BK906+BK937</f>
        <v>0</v>
      </c>
    </row>
    <row r="522" s="12" customFormat="1" ht="22.8" customHeight="1">
      <c r="A522" s="12"/>
      <c r="B522" s="199"/>
      <c r="C522" s="200"/>
      <c r="D522" s="201" t="s">
        <v>70</v>
      </c>
      <c r="E522" s="213" t="s">
        <v>736</v>
      </c>
      <c r="F522" s="213" t="s">
        <v>737</v>
      </c>
      <c r="G522" s="200"/>
      <c r="H522" s="200"/>
      <c r="I522" s="203"/>
      <c r="J522" s="214">
        <f>BK522</f>
        <v>0</v>
      </c>
      <c r="K522" s="200"/>
      <c r="L522" s="205"/>
      <c r="M522" s="206"/>
      <c r="N522" s="207"/>
      <c r="O522" s="207"/>
      <c r="P522" s="208">
        <f>SUM(P523:P581)</f>
        <v>0</v>
      </c>
      <c r="Q522" s="207"/>
      <c r="R522" s="208">
        <f>SUM(R523:R581)</f>
        <v>0.43687340000000008</v>
      </c>
      <c r="S522" s="207"/>
      <c r="T522" s="209">
        <f>SUM(T523:T581)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0" t="s">
        <v>80</v>
      </c>
      <c r="AT522" s="211" t="s">
        <v>70</v>
      </c>
      <c r="AU522" s="211" t="s">
        <v>78</v>
      </c>
      <c r="AY522" s="210" t="s">
        <v>161</v>
      </c>
      <c r="BK522" s="212">
        <f>SUM(BK523:BK581)</f>
        <v>0</v>
      </c>
    </row>
    <row r="523" s="2" customFormat="1" ht="16.5" customHeight="1">
      <c r="A523" s="41"/>
      <c r="B523" s="42"/>
      <c r="C523" s="215" t="s">
        <v>738</v>
      </c>
      <c r="D523" s="215" t="s">
        <v>163</v>
      </c>
      <c r="E523" s="216" t="s">
        <v>739</v>
      </c>
      <c r="F523" s="217" t="s">
        <v>740</v>
      </c>
      <c r="G523" s="218" t="s">
        <v>175</v>
      </c>
      <c r="H523" s="219">
        <v>12.94</v>
      </c>
      <c r="I523" s="220"/>
      <c r="J523" s="221">
        <f>ROUND(I523*H523,2)</f>
        <v>0</v>
      </c>
      <c r="K523" s="217" t="s">
        <v>167</v>
      </c>
      <c r="L523" s="47"/>
      <c r="M523" s="222" t="s">
        <v>19</v>
      </c>
      <c r="N523" s="223" t="s">
        <v>42</v>
      </c>
      <c r="O523" s="87"/>
      <c r="P523" s="224">
        <f>O523*H523</f>
        <v>0</v>
      </c>
      <c r="Q523" s="224">
        <v>0</v>
      </c>
      <c r="R523" s="224">
        <f>Q523*H523</f>
        <v>0</v>
      </c>
      <c r="S523" s="224">
        <v>0</v>
      </c>
      <c r="T523" s="225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6" t="s">
        <v>212</v>
      </c>
      <c r="AT523" s="226" t="s">
        <v>163</v>
      </c>
      <c r="AU523" s="226" t="s">
        <v>80</v>
      </c>
      <c r="AY523" s="20" t="s">
        <v>161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20" t="s">
        <v>78</v>
      </c>
      <c r="BK523" s="227">
        <f>ROUND(I523*H523,2)</f>
        <v>0</v>
      </c>
      <c r="BL523" s="20" t="s">
        <v>212</v>
      </c>
      <c r="BM523" s="226" t="s">
        <v>741</v>
      </c>
    </row>
    <row r="524" s="2" customFormat="1">
      <c r="A524" s="41"/>
      <c r="B524" s="42"/>
      <c r="C524" s="43"/>
      <c r="D524" s="228" t="s">
        <v>169</v>
      </c>
      <c r="E524" s="43"/>
      <c r="F524" s="229" t="s">
        <v>742</v>
      </c>
      <c r="G524" s="43"/>
      <c r="H524" s="43"/>
      <c r="I524" s="230"/>
      <c r="J524" s="43"/>
      <c r="K524" s="43"/>
      <c r="L524" s="47"/>
      <c r="M524" s="231"/>
      <c r="N524" s="232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169</v>
      </c>
      <c r="AU524" s="20" t="s">
        <v>80</v>
      </c>
    </row>
    <row r="525" s="2" customFormat="1">
      <c r="A525" s="41"/>
      <c r="B525" s="42"/>
      <c r="C525" s="43"/>
      <c r="D525" s="233" t="s">
        <v>171</v>
      </c>
      <c r="E525" s="43"/>
      <c r="F525" s="234" t="s">
        <v>743</v>
      </c>
      <c r="G525" s="43"/>
      <c r="H525" s="43"/>
      <c r="I525" s="230"/>
      <c r="J525" s="43"/>
      <c r="K525" s="43"/>
      <c r="L525" s="47"/>
      <c r="M525" s="231"/>
      <c r="N525" s="232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171</v>
      </c>
      <c r="AU525" s="20" t="s">
        <v>80</v>
      </c>
    </row>
    <row r="526" s="13" customFormat="1">
      <c r="A526" s="13"/>
      <c r="B526" s="235"/>
      <c r="C526" s="236"/>
      <c r="D526" s="228" t="s">
        <v>196</v>
      </c>
      <c r="E526" s="237" t="s">
        <v>19</v>
      </c>
      <c r="F526" s="238" t="s">
        <v>469</v>
      </c>
      <c r="G526" s="236"/>
      <c r="H526" s="239">
        <v>12.94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5" t="s">
        <v>196</v>
      </c>
      <c r="AU526" s="245" t="s">
        <v>80</v>
      </c>
      <c r="AV526" s="13" t="s">
        <v>80</v>
      </c>
      <c r="AW526" s="13" t="s">
        <v>33</v>
      </c>
      <c r="AX526" s="13" t="s">
        <v>71</v>
      </c>
      <c r="AY526" s="245" t="s">
        <v>161</v>
      </c>
    </row>
    <row r="527" s="14" customFormat="1">
      <c r="A527" s="14"/>
      <c r="B527" s="246"/>
      <c r="C527" s="247"/>
      <c r="D527" s="228" t="s">
        <v>196</v>
      </c>
      <c r="E527" s="248" t="s">
        <v>19</v>
      </c>
      <c r="F527" s="249" t="s">
        <v>198</v>
      </c>
      <c r="G527" s="247"/>
      <c r="H527" s="250">
        <v>12.94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6" t="s">
        <v>196</v>
      </c>
      <c r="AU527" s="256" t="s">
        <v>80</v>
      </c>
      <c r="AV527" s="14" t="s">
        <v>168</v>
      </c>
      <c r="AW527" s="14" t="s">
        <v>33</v>
      </c>
      <c r="AX527" s="14" t="s">
        <v>78</v>
      </c>
      <c r="AY527" s="256" t="s">
        <v>161</v>
      </c>
    </row>
    <row r="528" s="2" customFormat="1" ht="16.5" customHeight="1">
      <c r="A528" s="41"/>
      <c r="B528" s="42"/>
      <c r="C528" s="257" t="s">
        <v>459</v>
      </c>
      <c r="D528" s="257" t="s">
        <v>241</v>
      </c>
      <c r="E528" s="258" t="s">
        <v>744</v>
      </c>
      <c r="F528" s="259" t="s">
        <v>745</v>
      </c>
      <c r="G528" s="260" t="s">
        <v>273</v>
      </c>
      <c r="H528" s="261">
        <v>0.0040000000000000001</v>
      </c>
      <c r="I528" s="262"/>
      <c r="J528" s="263">
        <f>ROUND(I528*H528,2)</f>
        <v>0</v>
      </c>
      <c r="K528" s="259" t="s">
        <v>167</v>
      </c>
      <c r="L528" s="264"/>
      <c r="M528" s="265" t="s">
        <v>19</v>
      </c>
      <c r="N528" s="266" t="s">
        <v>42</v>
      </c>
      <c r="O528" s="87"/>
      <c r="P528" s="224">
        <f>O528*H528</f>
        <v>0</v>
      </c>
      <c r="Q528" s="224">
        <v>1</v>
      </c>
      <c r="R528" s="224">
        <f>Q528*H528</f>
        <v>0.0040000000000000001</v>
      </c>
      <c r="S528" s="224">
        <v>0</v>
      </c>
      <c r="T528" s="225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26" t="s">
        <v>262</v>
      </c>
      <c r="AT528" s="226" t="s">
        <v>241</v>
      </c>
      <c r="AU528" s="226" t="s">
        <v>80</v>
      </c>
      <c r="AY528" s="20" t="s">
        <v>161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20" t="s">
        <v>78</v>
      </c>
      <c r="BK528" s="227">
        <f>ROUND(I528*H528,2)</f>
        <v>0</v>
      </c>
      <c r="BL528" s="20" t="s">
        <v>212</v>
      </c>
      <c r="BM528" s="226" t="s">
        <v>746</v>
      </c>
    </row>
    <row r="529" s="2" customFormat="1">
      <c r="A529" s="41"/>
      <c r="B529" s="42"/>
      <c r="C529" s="43"/>
      <c r="D529" s="228" t="s">
        <v>169</v>
      </c>
      <c r="E529" s="43"/>
      <c r="F529" s="229" t="s">
        <v>745</v>
      </c>
      <c r="G529" s="43"/>
      <c r="H529" s="43"/>
      <c r="I529" s="230"/>
      <c r="J529" s="43"/>
      <c r="K529" s="43"/>
      <c r="L529" s="47"/>
      <c r="M529" s="231"/>
      <c r="N529" s="232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169</v>
      </c>
      <c r="AU529" s="20" t="s">
        <v>80</v>
      </c>
    </row>
    <row r="530" s="13" customFormat="1">
      <c r="A530" s="13"/>
      <c r="B530" s="235"/>
      <c r="C530" s="236"/>
      <c r="D530" s="228" t="s">
        <v>196</v>
      </c>
      <c r="E530" s="237" t="s">
        <v>19</v>
      </c>
      <c r="F530" s="238" t="s">
        <v>747</v>
      </c>
      <c r="G530" s="236"/>
      <c r="H530" s="239">
        <v>0.0040000000000000001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5" t="s">
        <v>196</v>
      </c>
      <c r="AU530" s="245" t="s">
        <v>80</v>
      </c>
      <c r="AV530" s="13" t="s">
        <v>80</v>
      </c>
      <c r="AW530" s="13" t="s">
        <v>33</v>
      </c>
      <c r="AX530" s="13" t="s">
        <v>71</v>
      </c>
      <c r="AY530" s="245" t="s">
        <v>161</v>
      </c>
    </row>
    <row r="531" s="14" customFormat="1">
      <c r="A531" s="14"/>
      <c r="B531" s="246"/>
      <c r="C531" s="247"/>
      <c r="D531" s="228" t="s">
        <v>196</v>
      </c>
      <c r="E531" s="248" t="s">
        <v>19</v>
      </c>
      <c r="F531" s="249" t="s">
        <v>198</v>
      </c>
      <c r="G531" s="247"/>
      <c r="H531" s="250">
        <v>0.0040000000000000001</v>
      </c>
      <c r="I531" s="251"/>
      <c r="J531" s="247"/>
      <c r="K531" s="247"/>
      <c r="L531" s="252"/>
      <c r="M531" s="253"/>
      <c r="N531" s="254"/>
      <c r="O531" s="254"/>
      <c r="P531" s="254"/>
      <c r="Q531" s="254"/>
      <c r="R531" s="254"/>
      <c r="S531" s="254"/>
      <c r="T531" s="25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6" t="s">
        <v>196</v>
      </c>
      <c r="AU531" s="256" t="s">
        <v>80</v>
      </c>
      <c r="AV531" s="14" t="s">
        <v>168</v>
      </c>
      <c r="AW531" s="14" t="s">
        <v>33</v>
      </c>
      <c r="AX531" s="14" t="s">
        <v>78</v>
      </c>
      <c r="AY531" s="256" t="s">
        <v>161</v>
      </c>
    </row>
    <row r="532" s="2" customFormat="1" ht="16.5" customHeight="1">
      <c r="A532" s="41"/>
      <c r="B532" s="42"/>
      <c r="C532" s="215" t="s">
        <v>748</v>
      </c>
      <c r="D532" s="215" t="s">
        <v>163</v>
      </c>
      <c r="E532" s="216" t="s">
        <v>749</v>
      </c>
      <c r="F532" s="217" t="s">
        <v>750</v>
      </c>
      <c r="G532" s="218" t="s">
        <v>175</v>
      </c>
      <c r="H532" s="219">
        <v>35.030000000000001</v>
      </c>
      <c r="I532" s="220"/>
      <c r="J532" s="221">
        <f>ROUND(I532*H532,2)</f>
        <v>0</v>
      </c>
      <c r="K532" s="217" t="s">
        <v>167</v>
      </c>
      <c r="L532" s="47"/>
      <c r="M532" s="222" t="s">
        <v>19</v>
      </c>
      <c r="N532" s="223" t="s">
        <v>42</v>
      </c>
      <c r="O532" s="87"/>
      <c r="P532" s="224">
        <f>O532*H532</f>
        <v>0</v>
      </c>
      <c r="Q532" s="224">
        <v>0.00040000000000000002</v>
      </c>
      <c r="R532" s="224">
        <f>Q532*H532</f>
        <v>0.014012000000000002</v>
      </c>
      <c r="S532" s="224">
        <v>0</v>
      </c>
      <c r="T532" s="225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6" t="s">
        <v>212</v>
      </c>
      <c r="AT532" s="226" t="s">
        <v>163</v>
      </c>
      <c r="AU532" s="226" t="s">
        <v>80</v>
      </c>
      <c r="AY532" s="20" t="s">
        <v>161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20" t="s">
        <v>78</v>
      </c>
      <c r="BK532" s="227">
        <f>ROUND(I532*H532,2)</f>
        <v>0</v>
      </c>
      <c r="BL532" s="20" t="s">
        <v>212</v>
      </c>
      <c r="BM532" s="226" t="s">
        <v>751</v>
      </c>
    </row>
    <row r="533" s="2" customFormat="1">
      <c r="A533" s="41"/>
      <c r="B533" s="42"/>
      <c r="C533" s="43"/>
      <c r="D533" s="228" t="s">
        <v>169</v>
      </c>
      <c r="E533" s="43"/>
      <c r="F533" s="229" t="s">
        <v>752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169</v>
      </c>
      <c r="AU533" s="20" t="s">
        <v>80</v>
      </c>
    </row>
    <row r="534" s="2" customFormat="1">
      <c r="A534" s="41"/>
      <c r="B534" s="42"/>
      <c r="C534" s="43"/>
      <c r="D534" s="233" t="s">
        <v>171</v>
      </c>
      <c r="E534" s="43"/>
      <c r="F534" s="234" t="s">
        <v>753</v>
      </c>
      <c r="G534" s="43"/>
      <c r="H534" s="43"/>
      <c r="I534" s="230"/>
      <c r="J534" s="43"/>
      <c r="K534" s="43"/>
      <c r="L534" s="47"/>
      <c r="M534" s="231"/>
      <c r="N534" s="232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171</v>
      </c>
      <c r="AU534" s="20" t="s">
        <v>80</v>
      </c>
    </row>
    <row r="535" s="13" customFormat="1">
      <c r="A535" s="13"/>
      <c r="B535" s="235"/>
      <c r="C535" s="236"/>
      <c r="D535" s="228" t="s">
        <v>196</v>
      </c>
      <c r="E535" s="237" t="s">
        <v>19</v>
      </c>
      <c r="F535" s="238" t="s">
        <v>754</v>
      </c>
      <c r="G535" s="236"/>
      <c r="H535" s="239">
        <v>12.94</v>
      </c>
      <c r="I535" s="240"/>
      <c r="J535" s="236"/>
      <c r="K535" s="236"/>
      <c r="L535" s="241"/>
      <c r="M535" s="242"/>
      <c r="N535" s="243"/>
      <c r="O535" s="243"/>
      <c r="P535" s="243"/>
      <c r="Q535" s="243"/>
      <c r="R535" s="243"/>
      <c r="S535" s="243"/>
      <c r="T535" s="24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5" t="s">
        <v>196</v>
      </c>
      <c r="AU535" s="245" t="s">
        <v>80</v>
      </c>
      <c r="AV535" s="13" t="s">
        <v>80</v>
      </c>
      <c r="AW535" s="13" t="s">
        <v>33</v>
      </c>
      <c r="AX535" s="13" t="s">
        <v>71</v>
      </c>
      <c r="AY535" s="245" t="s">
        <v>161</v>
      </c>
    </row>
    <row r="536" s="13" customFormat="1">
      <c r="A536" s="13"/>
      <c r="B536" s="235"/>
      <c r="C536" s="236"/>
      <c r="D536" s="228" t="s">
        <v>196</v>
      </c>
      <c r="E536" s="237" t="s">
        <v>19</v>
      </c>
      <c r="F536" s="238" t="s">
        <v>755</v>
      </c>
      <c r="G536" s="236"/>
      <c r="H536" s="239">
        <v>2.21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196</v>
      </c>
      <c r="AU536" s="245" t="s">
        <v>80</v>
      </c>
      <c r="AV536" s="13" t="s">
        <v>80</v>
      </c>
      <c r="AW536" s="13" t="s">
        <v>33</v>
      </c>
      <c r="AX536" s="13" t="s">
        <v>71</v>
      </c>
      <c r="AY536" s="245" t="s">
        <v>161</v>
      </c>
    </row>
    <row r="537" s="13" customFormat="1">
      <c r="A537" s="13"/>
      <c r="B537" s="235"/>
      <c r="C537" s="236"/>
      <c r="D537" s="228" t="s">
        <v>196</v>
      </c>
      <c r="E537" s="237" t="s">
        <v>19</v>
      </c>
      <c r="F537" s="238" t="s">
        <v>756</v>
      </c>
      <c r="G537" s="236"/>
      <c r="H537" s="239">
        <v>2.3650000000000002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5" t="s">
        <v>196</v>
      </c>
      <c r="AU537" s="245" t="s">
        <v>80</v>
      </c>
      <c r="AV537" s="13" t="s">
        <v>80</v>
      </c>
      <c r="AW537" s="13" t="s">
        <v>33</v>
      </c>
      <c r="AX537" s="13" t="s">
        <v>71</v>
      </c>
      <c r="AY537" s="245" t="s">
        <v>161</v>
      </c>
    </row>
    <row r="538" s="14" customFormat="1">
      <c r="A538" s="14"/>
      <c r="B538" s="246"/>
      <c r="C538" s="247"/>
      <c r="D538" s="228" t="s">
        <v>196</v>
      </c>
      <c r="E538" s="248" t="s">
        <v>19</v>
      </c>
      <c r="F538" s="249" t="s">
        <v>198</v>
      </c>
      <c r="G538" s="247"/>
      <c r="H538" s="250">
        <v>17.515000000000001</v>
      </c>
      <c r="I538" s="251"/>
      <c r="J538" s="247"/>
      <c r="K538" s="247"/>
      <c r="L538" s="252"/>
      <c r="M538" s="253"/>
      <c r="N538" s="254"/>
      <c r="O538" s="254"/>
      <c r="P538" s="254"/>
      <c r="Q538" s="254"/>
      <c r="R538" s="254"/>
      <c r="S538" s="254"/>
      <c r="T538" s="25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6" t="s">
        <v>196</v>
      </c>
      <c r="AU538" s="256" t="s">
        <v>80</v>
      </c>
      <c r="AV538" s="14" t="s">
        <v>168</v>
      </c>
      <c r="AW538" s="14" t="s">
        <v>33</v>
      </c>
      <c r="AX538" s="14" t="s">
        <v>71</v>
      </c>
      <c r="AY538" s="256" t="s">
        <v>161</v>
      </c>
    </row>
    <row r="539" s="13" customFormat="1">
      <c r="A539" s="13"/>
      <c r="B539" s="235"/>
      <c r="C539" s="236"/>
      <c r="D539" s="228" t="s">
        <v>196</v>
      </c>
      <c r="E539" s="237" t="s">
        <v>19</v>
      </c>
      <c r="F539" s="238" t="s">
        <v>757</v>
      </c>
      <c r="G539" s="236"/>
      <c r="H539" s="239">
        <v>35.030000000000001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5" t="s">
        <v>196</v>
      </c>
      <c r="AU539" s="245" t="s">
        <v>80</v>
      </c>
      <c r="AV539" s="13" t="s">
        <v>80</v>
      </c>
      <c r="AW539" s="13" t="s">
        <v>33</v>
      </c>
      <c r="AX539" s="13" t="s">
        <v>71</v>
      </c>
      <c r="AY539" s="245" t="s">
        <v>161</v>
      </c>
    </row>
    <row r="540" s="14" customFormat="1">
      <c r="A540" s="14"/>
      <c r="B540" s="246"/>
      <c r="C540" s="247"/>
      <c r="D540" s="228" t="s">
        <v>196</v>
      </c>
      <c r="E540" s="248" t="s">
        <v>19</v>
      </c>
      <c r="F540" s="249" t="s">
        <v>198</v>
      </c>
      <c r="G540" s="247"/>
      <c r="H540" s="250">
        <v>35.030000000000001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6" t="s">
        <v>196</v>
      </c>
      <c r="AU540" s="256" t="s">
        <v>80</v>
      </c>
      <c r="AV540" s="14" t="s">
        <v>168</v>
      </c>
      <c r="AW540" s="14" t="s">
        <v>33</v>
      </c>
      <c r="AX540" s="14" t="s">
        <v>78</v>
      </c>
      <c r="AY540" s="256" t="s">
        <v>161</v>
      </c>
    </row>
    <row r="541" s="2" customFormat="1" ht="24.15" customHeight="1">
      <c r="A541" s="41"/>
      <c r="B541" s="42"/>
      <c r="C541" s="257" t="s">
        <v>466</v>
      </c>
      <c r="D541" s="257" t="s">
        <v>241</v>
      </c>
      <c r="E541" s="258" t="s">
        <v>758</v>
      </c>
      <c r="F541" s="259" t="s">
        <v>759</v>
      </c>
      <c r="G541" s="260" t="s">
        <v>175</v>
      </c>
      <c r="H541" s="261">
        <v>20.414000000000001</v>
      </c>
      <c r="I541" s="262"/>
      <c r="J541" s="263">
        <f>ROUND(I541*H541,2)</f>
        <v>0</v>
      </c>
      <c r="K541" s="259" t="s">
        <v>167</v>
      </c>
      <c r="L541" s="264"/>
      <c r="M541" s="265" t="s">
        <v>19</v>
      </c>
      <c r="N541" s="266" t="s">
        <v>42</v>
      </c>
      <c r="O541" s="87"/>
      <c r="P541" s="224">
        <f>O541*H541</f>
        <v>0</v>
      </c>
      <c r="Q541" s="224">
        <v>0.0054000000000000003</v>
      </c>
      <c r="R541" s="224">
        <f>Q541*H541</f>
        <v>0.11023560000000002</v>
      </c>
      <c r="S541" s="224">
        <v>0</v>
      </c>
      <c r="T541" s="225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26" t="s">
        <v>262</v>
      </c>
      <c r="AT541" s="226" t="s">
        <v>241</v>
      </c>
      <c r="AU541" s="226" t="s">
        <v>80</v>
      </c>
      <c r="AY541" s="20" t="s">
        <v>161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20" t="s">
        <v>78</v>
      </c>
      <c r="BK541" s="227">
        <f>ROUND(I541*H541,2)</f>
        <v>0</v>
      </c>
      <c r="BL541" s="20" t="s">
        <v>212</v>
      </c>
      <c r="BM541" s="226" t="s">
        <v>760</v>
      </c>
    </row>
    <row r="542" s="2" customFormat="1">
      <c r="A542" s="41"/>
      <c r="B542" s="42"/>
      <c r="C542" s="43"/>
      <c r="D542" s="228" t="s">
        <v>169</v>
      </c>
      <c r="E542" s="43"/>
      <c r="F542" s="229" t="s">
        <v>759</v>
      </c>
      <c r="G542" s="43"/>
      <c r="H542" s="43"/>
      <c r="I542" s="230"/>
      <c r="J542" s="43"/>
      <c r="K542" s="43"/>
      <c r="L542" s="47"/>
      <c r="M542" s="231"/>
      <c r="N542" s="232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169</v>
      </c>
      <c r="AU542" s="20" t="s">
        <v>80</v>
      </c>
    </row>
    <row r="543" s="13" customFormat="1">
      <c r="A543" s="13"/>
      <c r="B543" s="235"/>
      <c r="C543" s="236"/>
      <c r="D543" s="228" t="s">
        <v>196</v>
      </c>
      <c r="E543" s="237" t="s">
        <v>19</v>
      </c>
      <c r="F543" s="238" t="s">
        <v>761</v>
      </c>
      <c r="G543" s="236"/>
      <c r="H543" s="239">
        <v>20.414000000000001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5" t="s">
        <v>196</v>
      </c>
      <c r="AU543" s="245" t="s">
        <v>80</v>
      </c>
      <c r="AV543" s="13" t="s">
        <v>80</v>
      </c>
      <c r="AW543" s="13" t="s">
        <v>33</v>
      </c>
      <c r="AX543" s="13" t="s">
        <v>71</v>
      </c>
      <c r="AY543" s="245" t="s">
        <v>161</v>
      </c>
    </row>
    <row r="544" s="14" customFormat="1">
      <c r="A544" s="14"/>
      <c r="B544" s="246"/>
      <c r="C544" s="247"/>
      <c r="D544" s="228" t="s">
        <v>196</v>
      </c>
      <c r="E544" s="248" t="s">
        <v>19</v>
      </c>
      <c r="F544" s="249" t="s">
        <v>198</v>
      </c>
      <c r="G544" s="247"/>
      <c r="H544" s="250">
        <v>20.414000000000001</v>
      </c>
      <c r="I544" s="251"/>
      <c r="J544" s="247"/>
      <c r="K544" s="247"/>
      <c r="L544" s="252"/>
      <c r="M544" s="253"/>
      <c r="N544" s="254"/>
      <c r="O544" s="254"/>
      <c r="P544" s="254"/>
      <c r="Q544" s="254"/>
      <c r="R544" s="254"/>
      <c r="S544" s="254"/>
      <c r="T544" s="25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6" t="s">
        <v>196</v>
      </c>
      <c r="AU544" s="256" t="s">
        <v>80</v>
      </c>
      <c r="AV544" s="14" t="s">
        <v>168</v>
      </c>
      <c r="AW544" s="14" t="s">
        <v>33</v>
      </c>
      <c r="AX544" s="14" t="s">
        <v>78</v>
      </c>
      <c r="AY544" s="256" t="s">
        <v>161</v>
      </c>
    </row>
    <row r="545" s="2" customFormat="1" ht="24.15" customHeight="1">
      <c r="A545" s="41"/>
      <c r="B545" s="42"/>
      <c r="C545" s="257" t="s">
        <v>762</v>
      </c>
      <c r="D545" s="257" t="s">
        <v>241</v>
      </c>
      <c r="E545" s="258" t="s">
        <v>763</v>
      </c>
      <c r="F545" s="259" t="s">
        <v>764</v>
      </c>
      <c r="G545" s="260" t="s">
        <v>175</v>
      </c>
      <c r="H545" s="261">
        <v>20.414000000000001</v>
      </c>
      <c r="I545" s="262"/>
      <c r="J545" s="263">
        <f>ROUND(I545*H545,2)</f>
        <v>0</v>
      </c>
      <c r="K545" s="259" t="s">
        <v>167</v>
      </c>
      <c r="L545" s="264"/>
      <c r="M545" s="265" t="s">
        <v>19</v>
      </c>
      <c r="N545" s="266" t="s">
        <v>42</v>
      </c>
      <c r="O545" s="87"/>
      <c r="P545" s="224">
        <f>O545*H545</f>
        <v>0</v>
      </c>
      <c r="Q545" s="224">
        <v>0.0053</v>
      </c>
      <c r="R545" s="224">
        <f>Q545*H545</f>
        <v>0.1081942</v>
      </c>
      <c r="S545" s="224">
        <v>0</v>
      </c>
      <c r="T545" s="225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26" t="s">
        <v>262</v>
      </c>
      <c r="AT545" s="226" t="s">
        <v>241</v>
      </c>
      <c r="AU545" s="226" t="s">
        <v>80</v>
      </c>
      <c r="AY545" s="20" t="s">
        <v>161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20" t="s">
        <v>78</v>
      </c>
      <c r="BK545" s="227">
        <f>ROUND(I545*H545,2)</f>
        <v>0</v>
      </c>
      <c r="BL545" s="20" t="s">
        <v>212</v>
      </c>
      <c r="BM545" s="226" t="s">
        <v>765</v>
      </c>
    </row>
    <row r="546" s="2" customFormat="1">
      <c r="A546" s="41"/>
      <c r="B546" s="42"/>
      <c r="C546" s="43"/>
      <c r="D546" s="228" t="s">
        <v>169</v>
      </c>
      <c r="E546" s="43"/>
      <c r="F546" s="229" t="s">
        <v>764</v>
      </c>
      <c r="G546" s="43"/>
      <c r="H546" s="43"/>
      <c r="I546" s="230"/>
      <c r="J546" s="43"/>
      <c r="K546" s="43"/>
      <c r="L546" s="47"/>
      <c r="M546" s="231"/>
      <c r="N546" s="232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169</v>
      </c>
      <c r="AU546" s="20" t="s">
        <v>80</v>
      </c>
    </row>
    <row r="547" s="13" customFormat="1">
      <c r="A547" s="13"/>
      <c r="B547" s="235"/>
      <c r="C547" s="236"/>
      <c r="D547" s="228" t="s">
        <v>196</v>
      </c>
      <c r="E547" s="237" t="s">
        <v>19</v>
      </c>
      <c r="F547" s="238" t="s">
        <v>761</v>
      </c>
      <c r="G547" s="236"/>
      <c r="H547" s="239">
        <v>20.414000000000001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5" t="s">
        <v>196</v>
      </c>
      <c r="AU547" s="245" t="s">
        <v>80</v>
      </c>
      <c r="AV547" s="13" t="s">
        <v>80</v>
      </c>
      <c r="AW547" s="13" t="s">
        <v>33</v>
      </c>
      <c r="AX547" s="13" t="s">
        <v>71</v>
      </c>
      <c r="AY547" s="245" t="s">
        <v>161</v>
      </c>
    </row>
    <row r="548" s="14" customFormat="1">
      <c r="A548" s="14"/>
      <c r="B548" s="246"/>
      <c r="C548" s="247"/>
      <c r="D548" s="228" t="s">
        <v>196</v>
      </c>
      <c r="E548" s="248" t="s">
        <v>19</v>
      </c>
      <c r="F548" s="249" t="s">
        <v>198</v>
      </c>
      <c r="G548" s="247"/>
      <c r="H548" s="250">
        <v>20.414000000000001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6" t="s">
        <v>196</v>
      </c>
      <c r="AU548" s="256" t="s">
        <v>80</v>
      </c>
      <c r="AV548" s="14" t="s">
        <v>168</v>
      </c>
      <c r="AW548" s="14" t="s">
        <v>33</v>
      </c>
      <c r="AX548" s="14" t="s">
        <v>78</v>
      </c>
      <c r="AY548" s="256" t="s">
        <v>161</v>
      </c>
    </row>
    <row r="549" s="2" customFormat="1" ht="16.5" customHeight="1">
      <c r="A549" s="41"/>
      <c r="B549" s="42"/>
      <c r="C549" s="215" t="s">
        <v>472</v>
      </c>
      <c r="D549" s="215" t="s">
        <v>163</v>
      </c>
      <c r="E549" s="216" t="s">
        <v>766</v>
      </c>
      <c r="F549" s="217" t="s">
        <v>767</v>
      </c>
      <c r="G549" s="218" t="s">
        <v>175</v>
      </c>
      <c r="H549" s="219">
        <v>10.960000000000001</v>
      </c>
      <c r="I549" s="220"/>
      <c r="J549" s="221">
        <f>ROUND(I549*H549,2)</f>
        <v>0</v>
      </c>
      <c r="K549" s="217" t="s">
        <v>167</v>
      </c>
      <c r="L549" s="47"/>
      <c r="M549" s="222" t="s">
        <v>19</v>
      </c>
      <c r="N549" s="223" t="s">
        <v>42</v>
      </c>
      <c r="O549" s="87"/>
      <c r="P549" s="224">
        <f>O549*H549</f>
        <v>0</v>
      </c>
      <c r="Q549" s="224">
        <v>0.00040000000000000002</v>
      </c>
      <c r="R549" s="224">
        <f>Q549*H549</f>
        <v>0.0043840000000000007</v>
      </c>
      <c r="S549" s="224">
        <v>0</v>
      </c>
      <c r="T549" s="225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6" t="s">
        <v>212</v>
      </c>
      <c r="AT549" s="226" t="s">
        <v>163</v>
      </c>
      <c r="AU549" s="226" t="s">
        <v>80</v>
      </c>
      <c r="AY549" s="20" t="s">
        <v>161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20" t="s">
        <v>78</v>
      </c>
      <c r="BK549" s="227">
        <f>ROUND(I549*H549,2)</f>
        <v>0</v>
      </c>
      <c r="BL549" s="20" t="s">
        <v>212</v>
      </c>
      <c r="BM549" s="226" t="s">
        <v>768</v>
      </c>
    </row>
    <row r="550" s="2" customFormat="1">
      <c r="A550" s="41"/>
      <c r="B550" s="42"/>
      <c r="C550" s="43"/>
      <c r="D550" s="228" t="s">
        <v>169</v>
      </c>
      <c r="E550" s="43"/>
      <c r="F550" s="229" t="s">
        <v>769</v>
      </c>
      <c r="G550" s="43"/>
      <c r="H550" s="43"/>
      <c r="I550" s="230"/>
      <c r="J550" s="43"/>
      <c r="K550" s="43"/>
      <c r="L550" s="47"/>
      <c r="M550" s="231"/>
      <c r="N550" s="232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169</v>
      </c>
      <c r="AU550" s="20" t="s">
        <v>80</v>
      </c>
    </row>
    <row r="551" s="2" customFormat="1">
      <c r="A551" s="41"/>
      <c r="B551" s="42"/>
      <c r="C551" s="43"/>
      <c r="D551" s="233" t="s">
        <v>171</v>
      </c>
      <c r="E551" s="43"/>
      <c r="F551" s="234" t="s">
        <v>770</v>
      </c>
      <c r="G551" s="43"/>
      <c r="H551" s="43"/>
      <c r="I551" s="230"/>
      <c r="J551" s="43"/>
      <c r="K551" s="43"/>
      <c r="L551" s="47"/>
      <c r="M551" s="231"/>
      <c r="N551" s="232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171</v>
      </c>
      <c r="AU551" s="20" t="s">
        <v>80</v>
      </c>
    </row>
    <row r="552" s="13" customFormat="1">
      <c r="A552" s="13"/>
      <c r="B552" s="235"/>
      <c r="C552" s="236"/>
      <c r="D552" s="228" t="s">
        <v>196</v>
      </c>
      <c r="E552" s="237" t="s">
        <v>19</v>
      </c>
      <c r="F552" s="238" t="s">
        <v>771</v>
      </c>
      <c r="G552" s="236"/>
      <c r="H552" s="239">
        <v>2.1200000000000001</v>
      </c>
      <c r="I552" s="240"/>
      <c r="J552" s="236"/>
      <c r="K552" s="236"/>
      <c r="L552" s="241"/>
      <c r="M552" s="242"/>
      <c r="N552" s="243"/>
      <c r="O552" s="243"/>
      <c r="P552" s="243"/>
      <c r="Q552" s="243"/>
      <c r="R552" s="243"/>
      <c r="S552" s="243"/>
      <c r="T552" s="24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5" t="s">
        <v>196</v>
      </c>
      <c r="AU552" s="245" t="s">
        <v>80</v>
      </c>
      <c r="AV552" s="13" t="s">
        <v>80</v>
      </c>
      <c r="AW552" s="13" t="s">
        <v>33</v>
      </c>
      <c r="AX552" s="13" t="s">
        <v>71</v>
      </c>
      <c r="AY552" s="245" t="s">
        <v>161</v>
      </c>
    </row>
    <row r="553" s="13" customFormat="1">
      <c r="A553" s="13"/>
      <c r="B553" s="235"/>
      <c r="C553" s="236"/>
      <c r="D553" s="228" t="s">
        <v>196</v>
      </c>
      <c r="E553" s="237" t="s">
        <v>19</v>
      </c>
      <c r="F553" s="238" t="s">
        <v>772</v>
      </c>
      <c r="G553" s="236"/>
      <c r="H553" s="239">
        <v>8.8399999999999999</v>
      </c>
      <c r="I553" s="240"/>
      <c r="J553" s="236"/>
      <c r="K553" s="236"/>
      <c r="L553" s="241"/>
      <c r="M553" s="242"/>
      <c r="N553" s="243"/>
      <c r="O553" s="243"/>
      <c r="P553" s="243"/>
      <c r="Q553" s="243"/>
      <c r="R553" s="243"/>
      <c r="S553" s="243"/>
      <c r="T553" s="24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5" t="s">
        <v>196</v>
      </c>
      <c r="AU553" s="245" t="s">
        <v>80</v>
      </c>
      <c r="AV553" s="13" t="s">
        <v>80</v>
      </c>
      <c r="AW553" s="13" t="s">
        <v>33</v>
      </c>
      <c r="AX553" s="13" t="s">
        <v>71</v>
      </c>
      <c r="AY553" s="245" t="s">
        <v>161</v>
      </c>
    </row>
    <row r="554" s="14" customFormat="1">
      <c r="A554" s="14"/>
      <c r="B554" s="246"/>
      <c r="C554" s="247"/>
      <c r="D554" s="228" t="s">
        <v>196</v>
      </c>
      <c r="E554" s="248" t="s">
        <v>19</v>
      </c>
      <c r="F554" s="249" t="s">
        <v>198</v>
      </c>
      <c r="G554" s="247"/>
      <c r="H554" s="250">
        <v>10.960000000000001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6" t="s">
        <v>196</v>
      </c>
      <c r="AU554" s="256" t="s">
        <v>80</v>
      </c>
      <c r="AV554" s="14" t="s">
        <v>168</v>
      </c>
      <c r="AW554" s="14" t="s">
        <v>33</v>
      </c>
      <c r="AX554" s="14" t="s">
        <v>78</v>
      </c>
      <c r="AY554" s="256" t="s">
        <v>161</v>
      </c>
    </row>
    <row r="555" s="2" customFormat="1" ht="24.15" customHeight="1">
      <c r="A555" s="41"/>
      <c r="B555" s="42"/>
      <c r="C555" s="257" t="s">
        <v>773</v>
      </c>
      <c r="D555" s="257" t="s">
        <v>241</v>
      </c>
      <c r="E555" s="258" t="s">
        <v>763</v>
      </c>
      <c r="F555" s="259" t="s">
        <v>764</v>
      </c>
      <c r="G555" s="260" t="s">
        <v>175</v>
      </c>
      <c r="H555" s="261">
        <v>13.382</v>
      </c>
      <c r="I555" s="262"/>
      <c r="J555" s="263">
        <f>ROUND(I555*H555,2)</f>
        <v>0</v>
      </c>
      <c r="K555" s="259" t="s">
        <v>167</v>
      </c>
      <c r="L555" s="264"/>
      <c r="M555" s="265" t="s">
        <v>19</v>
      </c>
      <c r="N555" s="266" t="s">
        <v>42</v>
      </c>
      <c r="O555" s="87"/>
      <c r="P555" s="224">
        <f>O555*H555</f>
        <v>0</v>
      </c>
      <c r="Q555" s="224">
        <v>0.0053</v>
      </c>
      <c r="R555" s="224">
        <f>Q555*H555</f>
        <v>0.070924600000000004</v>
      </c>
      <c r="S555" s="224">
        <v>0</v>
      </c>
      <c r="T555" s="225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6" t="s">
        <v>262</v>
      </c>
      <c r="AT555" s="226" t="s">
        <v>241</v>
      </c>
      <c r="AU555" s="226" t="s">
        <v>80</v>
      </c>
      <c r="AY555" s="20" t="s">
        <v>161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20" t="s">
        <v>78</v>
      </c>
      <c r="BK555" s="227">
        <f>ROUND(I555*H555,2)</f>
        <v>0</v>
      </c>
      <c r="BL555" s="20" t="s">
        <v>212</v>
      </c>
      <c r="BM555" s="226" t="s">
        <v>774</v>
      </c>
    </row>
    <row r="556" s="2" customFormat="1">
      <c r="A556" s="41"/>
      <c r="B556" s="42"/>
      <c r="C556" s="43"/>
      <c r="D556" s="228" t="s">
        <v>169</v>
      </c>
      <c r="E556" s="43"/>
      <c r="F556" s="229" t="s">
        <v>764</v>
      </c>
      <c r="G556" s="43"/>
      <c r="H556" s="43"/>
      <c r="I556" s="230"/>
      <c r="J556" s="43"/>
      <c r="K556" s="43"/>
      <c r="L556" s="47"/>
      <c r="M556" s="231"/>
      <c r="N556" s="232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169</v>
      </c>
      <c r="AU556" s="20" t="s">
        <v>80</v>
      </c>
    </row>
    <row r="557" s="13" customFormat="1">
      <c r="A557" s="13"/>
      <c r="B557" s="235"/>
      <c r="C557" s="236"/>
      <c r="D557" s="228" t="s">
        <v>196</v>
      </c>
      <c r="E557" s="237" t="s">
        <v>19</v>
      </c>
      <c r="F557" s="238" t="s">
        <v>775</v>
      </c>
      <c r="G557" s="236"/>
      <c r="H557" s="239">
        <v>13.382</v>
      </c>
      <c r="I557" s="240"/>
      <c r="J557" s="236"/>
      <c r="K557" s="236"/>
      <c r="L557" s="241"/>
      <c r="M557" s="242"/>
      <c r="N557" s="243"/>
      <c r="O557" s="243"/>
      <c r="P557" s="243"/>
      <c r="Q557" s="243"/>
      <c r="R557" s="243"/>
      <c r="S557" s="243"/>
      <c r="T557" s="24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5" t="s">
        <v>196</v>
      </c>
      <c r="AU557" s="245" t="s">
        <v>80</v>
      </c>
      <c r="AV557" s="13" t="s">
        <v>80</v>
      </c>
      <c r="AW557" s="13" t="s">
        <v>33</v>
      </c>
      <c r="AX557" s="13" t="s">
        <v>71</v>
      </c>
      <c r="AY557" s="245" t="s">
        <v>161</v>
      </c>
    </row>
    <row r="558" s="14" customFormat="1">
      <c r="A558" s="14"/>
      <c r="B558" s="246"/>
      <c r="C558" s="247"/>
      <c r="D558" s="228" t="s">
        <v>196</v>
      </c>
      <c r="E558" s="248" t="s">
        <v>19</v>
      </c>
      <c r="F558" s="249" t="s">
        <v>198</v>
      </c>
      <c r="G558" s="247"/>
      <c r="H558" s="250">
        <v>13.382</v>
      </c>
      <c r="I558" s="251"/>
      <c r="J558" s="247"/>
      <c r="K558" s="247"/>
      <c r="L558" s="252"/>
      <c r="M558" s="253"/>
      <c r="N558" s="254"/>
      <c r="O558" s="254"/>
      <c r="P558" s="254"/>
      <c r="Q558" s="254"/>
      <c r="R558" s="254"/>
      <c r="S558" s="254"/>
      <c r="T558" s="25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6" t="s">
        <v>196</v>
      </c>
      <c r="AU558" s="256" t="s">
        <v>80</v>
      </c>
      <c r="AV558" s="14" t="s">
        <v>168</v>
      </c>
      <c r="AW558" s="14" t="s">
        <v>33</v>
      </c>
      <c r="AX558" s="14" t="s">
        <v>78</v>
      </c>
      <c r="AY558" s="256" t="s">
        <v>161</v>
      </c>
    </row>
    <row r="559" s="2" customFormat="1" ht="16.5" customHeight="1">
      <c r="A559" s="41"/>
      <c r="B559" s="42"/>
      <c r="C559" s="215" t="s">
        <v>478</v>
      </c>
      <c r="D559" s="215" t="s">
        <v>163</v>
      </c>
      <c r="E559" s="216" t="s">
        <v>776</v>
      </c>
      <c r="F559" s="217" t="s">
        <v>777</v>
      </c>
      <c r="G559" s="218" t="s">
        <v>175</v>
      </c>
      <c r="H559" s="219">
        <v>18</v>
      </c>
      <c r="I559" s="220"/>
      <c r="J559" s="221">
        <f>ROUND(I559*H559,2)</f>
        <v>0</v>
      </c>
      <c r="K559" s="217" t="s">
        <v>167</v>
      </c>
      <c r="L559" s="47"/>
      <c r="M559" s="222" t="s">
        <v>19</v>
      </c>
      <c r="N559" s="223" t="s">
        <v>42</v>
      </c>
      <c r="O559" s="87"/>
      <c r="P559" s="224">
        <f>O559*H559</f>
        <v>0</v>
      </c>
      <c r="Q559" s="224">
        <v>0.00064000000000000005</v>
      </c>
      <c r="R559" s="224">
        <f>Q559*H559</f>
        <v>0.011520000000000001</v>
      </c>
      <c r="S559" s="224">
        <v>0</v>
      </c>
      <c r="T559" s="225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6" t="s">
        <v>212</v>
      </c>
      <c r="AT559" s="226" t="s">
        <v>163</v>
      </c>
      <c r="AU559" s="226" t="s">
        <v>80</v>
      </c>
      <c r="AY559" s="20" t="s">
        <v>161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20" t="s">
        <v>78</v>
      </c>
      <c r="BK559" s="227">
        <f>ROUND(I559*H559,2)</f>
        <v>0</v>
      </c>
      <c r="BL559" s="20" t="s">
        <v>212</v>
      </c>
      <c r="BM559" s="226" t="s">
        <v>778</v>
      </c>
    </row>
    <row r="560" s="2" customFormat="1">
      <c r="A560" s="41"/>
      <c r="B560" s="42"/>
      <c r="C560" s="43"/>
      <c r="D560" s="228" t="s">
        <v>169</v>
      </c>
      <c r="E560" s="43"/>
      <c r="F560" s="229" t="s">
        <v>779</v>
      </c>
      <c r="G560" s="43"/>
      <c r="H560" s="43"/>
      <c r="I560" s="230"/>
      <c r="J560" s="43"/>
      <c r="K560" s="43"/>
      <c r="L560" s="47"/>
      <c r="M560" s="231"/>
      <c r="N560" s="232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169</v>
      </c>
      <c r="AU560" s="20" t="s">
        <v>80</v>
      </c>
    </row>
    <row r="561" s="2" customFormat="1">
      <c r="A561" s="41"/>
      <c r="B561" s="42"/>
      <c r="C561" s="43"/>
      <c r="D561" s="233" t="s">
        <v>171</v>
      </c>
      <c r="E561" s="43"/>
      <c r="F561" s="234" t="s">
        <v>780</v>
      </c>
      <c r="G561" s="43"/>
      <c r="H561" s="43"/>
      <c r="I561" s="230"/>
      <c r="J561" s="43"/>
      <c r="K561" s="43"/>
      <c r="L561" s="47"/>
      <c r="M561" s="231"/>
      <c r="N561" s="232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171</v>
      </c>
      <c r="AU561" s="20" t="s">
        <v>80</v>
      </c>
    </row>
    <row r="562" s="13" customFormat="1">
      <c r="A562" s="13"/>
      <c r="B562" s="235"/>
      <c r="C562" s="236"/>
      <c r="D562" s="228" t="s">
        <v>196</v>
      </c>
      <c r="E562" s="237" t="s">
        <v>19</v>
      </c>
      <c r="F562" s="238" t="s">
        <v>781</v>
      </c>
      <c r="G562" s="236"/>
      <c r="H562" s="239">
        <v>18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196</v>
      </c>
      <c r="AU562" s="245" t="s">
        <v>80</v>
      </c>
      <c r="AV562" s="13" t="s">
        <v>80</v>
      </c>
      <c r="AW562" s="13" t="s">
        <v>33</v>
      </c>
      <c r="AX562" s="13" t="s">
        <v>71</v>
      </c>
      <c r="AY562" s="245" t="s">
        <v>161</v>
      </c>
    </row>
    <row r="563" s="14" customFormat="1">
      <c r="A563" s="14"/>
      <c r="B563" s="246"/>
      <c r="C563" s="247"/>
      <c r="D563" s="228" t="s">
        <v>196</v>
      </c>
      <c r="E563" s="248" t="s">
        <v>19</v>
      </c>
      <c r="F563" s="249" t="s">
        <v>198</v>
      </c>
      <c r="G563" s="247"/>
      <c r="H563" s="250">
        <v>18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196</v>
      </c>
      <c r="AU563" s="256" t="s">
        <v>80</v>
      </c>
      <c r="AV563" s="14" t="s">
        <v>168</v>
      </c>
      <c r="AW563" s="14" t="s">
        <v>33</v>
      </c>
      <c r="AX563" s="14" t="s">
        <v>78</v>
      </c>
      <c r="AY563" s="256" t="s">
        <v>161</v>
      </c>
    </row>
    <row r="564" s="2" customFormat="1" ht="16.5" customHeight="1">
      <c r="A564" s="41"/>
      <c r="B564" s="42"/>
      <c r="C564" s="215" t="s">
        <v>782</v>
      </c>
      <c r="D564" s="215" t="s">
        <v>163</v>
      </c>
      <c r="E564" s="216" t="s">
        <v>783</v>
      </c>
      <c r="F564" s="217" t="s">
        <v>784</v>
      </c>
      <c r="G564" s="218" t="s">
        <v>281</v>
      </c>
      <c r="H564" s="219">
        <v>30</v>
      </c>
      <c r="I564" s="220"/>
      <c r="J564" s="221">
        <f>ROUND(I564*H564,2)</f>
        <v>0</v>
      </c>
      <c r="K564" s="217" t="s">
        <v>167</v>
      </c>
      <c r="L564" s="47"/>
      <c r="M564" s="222" t="s">
        <v>19</v>
      </c>
      <c r="N564" s="223" t="s">
        <v>42</v>
      </c>
      <c r="O564" s="87"/>
      <c r="P564" s="224">
        <f>O564*H564</f>
        <v>0</v>
      </c>
      <c r="Q564" s="224">
        <v>0.00016000000000000001</v>
      </c>
      <c r="R564" s="224">
        <f>Q564*H564</f>
        <v>0.0048000000000000004</v>
      </c>
      <c r="S564" s="224">
        <v>0</v>
      </c>
      <c r="T564" s="225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26" t="s">
        <v>212</v>
      </c>
      <c r="AT564" s="226" t="s">
        <v>163</v>
      </c>
      <c r="AU564" s="226" t="s">
        <v>80</v>
      </c>
      <c r="AY564" s="20" t="s">
        <v>161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20" t="s">
        <v>78</v>
      </c>
      <c r="BK564" s="227">
        <f>ROUND(I564*H564,2)</f>
        <v>0</v>
      </c>
      <c r="BL564" s="20" t="s">
        <v>212</v>
      </c>
      <c r="BM564" s="226" t="s">
        <v>785</v>
      </c>
    </row>
    <row r="565" s="2" customFormat="1">
      <c r="A565" s="41"/>
      <c r="B565" s="42"/>
      <c r="C565" s="43"/>
      <c r="D565" s="228" t="s">
        <v>169</v>
      </c>
      <c r="E565" s="43"/>
      <c r="F565" s="229" t="s">
        <v>786</v>
      </c>
      <c r="G565" s="43"/>
      <c r="H565" s="43"/>
      <c r="I565" s="230"/>
      <c r="J565" s="43"/>
      <c r="K565" s="43"/>
      <c r="L565" s="47"/>
      <c r="M565" s="231"/>
      <c r="N565" s="232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169</v>
      </c>
      <c r="AU565" s="20" t="s">
        <v>80</v>
      </c>
    </row>
    <row r="566" s="2" customFormat="1">
      <c r="A566" s="41"/>
      <c r="B566" s="42"/>
      <c r="C566" s="43"/>
      <c r="D566" s="233" t="s">
        <v>171</v>
      </c>
      <c r="E566" s="43"/>
      <c r="F566" s="234" t="s">
        <v>787</v>
      </c>
      <c r="G566" s="43"/>
      <c r="H566" s="43"/>
      <c r="I566" s="230"/>
      <c r="J566" s="43"/>
      <c r="K566" s="43"/>
      <c r="L566" s="47"/>
      <c r="M566" s="231"/>
      <c r="N566" s="232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171</v>
      </c>
      <c r="AU566" s="20" t="s">
        <v>80</v>
      </c>
    </row>
    <row r="567" s="13" customFormat="1">
      <c r="A567" s="13"/>
      <c r="B567" s="235"/>
      <c r="C567" s="236"/>
      <c r="D567" s="228" t="s">
        <v>196</v>
      </c>
      <c r="E567" s="237" t="s">
        <v>19</v>
      </c>
      <c r="F567" s="238" t="s">
        <v>788</v>
      </c>
      <c r="G567" s="236"/>
      <c r="H567" s="239">
        <v>30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5" t="s">
        <v>196</v>
      </c>
      <c r="AU567" s="245" t="s">
        <v>80</v>
      </c>
      <c r="AV567" s="13" t="s">
        <v>80</v>
      </c>
      <c r="AW567" s="13" t="s">
        <v>33</v>
      </c>
      <c r="AX567" s="13" t="s">
        <v>71</v>
      </c>
      <c r="AY567" s="245" t="s">
        <v>161</v>
      </c>
    </row>
    <row r="568" s="14" customFormat="1">
      <c r="A568" s="14"/>
      <c r="B568" s="246"/>
      <c r="C568" s="247"/>
      <c r="D568" s="228" t="s">
        <v>196</v>
      </c>
      <c r="E568" s="248" t="s">
        <v>19</v>
      </c>
      <c r="F568" s="249" t="s">
        <v>198</v>
      </c>
      <c r="G568" s="247"/>
      <c r="H568" s="250">
        <v>30</v>
      </c>
      <c r="I568" s="251"/>
      <c r="J568" s="247"/>
      <c r="K568" s="247"/>
      <c r="L568" s="252"/>
      <c r="M568" s="253"/>
      <c r="N568" s="254"/>
      <c r="O568" s="254"/>
      <c r="P568" s="254"/>
      <c r="Q568" s="254"/>
      <c r="R568" s="254"/>
      <c r="S568" s="254"/>
      <c r="T568" s="25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6" t="s">
        <v>196</v>
      </c>
      <c r="AU568" s="256" t="s">
        <v>80</v>
      </c>
      <c r="AV568" s="14" t="s">
        <v>168</v>
      </c>
      <c r="AW568" s="14" t="s">
        <v>33</v>
      </c>
      <c r="AX568" s="14" t="s">
        <v>78</v>
      </c>
      <c r="AY568" s="256" t="s">
        <v>161</v>
      </c>
    </row>
    <row r="569" s="2" customFormat="1" ht="16.5" customHeight="1">
      <c r="A569" s="41"/>
      <c r="B569" s="42"/>
      <c r="C569" s="215" t="s">
        <v>481</v>
      </c>
      <c r="D569" s="215" t="s">
        <v>163</v>
      </c>
      <c r="E569" s="216" t="s">
        <v>789</v>
      </c>
      <c r="F569" s="217" t="s">
        <v>790</v>
      </c>
      <c r="G569" s="218" t="s">
        <v>175</v>
      </c>
      <c r="H569" s="219">
        <v>24.449999999999999</v>
      </c>
      <c r="I569" s="220"/>
      <c r="J569" s="221">
        <f>ROUND(I569*H569,2)</f>
        <v>0</v>
      </c>
      <c r="K569" s="217" t="s">
        <v>167</v>
      </c>
      <c r="L569" s="47"/>
      <c r="M569" s="222" t="s">
        <v>19</v>
      </c>
      <c r="N569" s="223" t="s">
        <v>42</v>
      </c>
      <c r="O569" s="87"/>
      <c r="P569" s="224">
        <f>O569*H569</f>
        <v>0</v>
      </c>
      <c r="Q569" s="224">
        <v>0</v>
      </c>
      <c r="R569" s="224">
        <f>Q569*H569</f>
        <v>0</v>
      </c>
      <c r="S569" s="224">
        <v>0</v>
      </c>
      <c r="T569" s="225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6" t="s">
        <v>212</v>
      </c>
      <c r="AT569" s="226" t="s">
        <v>163</v>
      </c>
      <c r="AU569" s="226" t="s">
        <v>80</v>
      </c>
      <c r="AY569" s="20" t="s">
        <v>161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20" t="s">
        <v>78</v>
      </c>
      <c r="BK569" s="227">
        <f>ROUND(I569*H569,2)</f>
        <v>0</v>
      </c>
      <c r="BL569" s="20" t="s">
        <v>212</v>
      </c>
      <c r="BM569" s="226" t="s">
        <v>791</v>
      </c>
    </row>
    <row r="570" s="2" customFormat="1">
      <c r="A570" s="41"/>
      <c r="B570" s="42"/>
      <c r="C570" s="43"/>
      <c r="D570" s="228" t="s">
        <v>169</v>
      </c>
      <c r="E570" s="43"/>
      <c r="F570" s="229" t="s">
        <v>792</v>
      </c>
      <c r="G570" s="43"/>
      <c r="H570" s="43"/>
      <c r="I570" s="230"/>
      <c r="J570" s="43"/>
      <c r="K570" s="43"/>
      <c r="L570" s="47"/>
      <c r="M570" s="231"/>
      <c r="N570" s="232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169</v>
      </c>
      <c r="AU570" s="20" t="s">
        <v>80</v>
      </c>
    </row>
    <row r="571" s="2" customFormat="1">
      <c r="A571" s="41"/>
      <c r="B571" s="42"/>
      <c r="C571" s="43"/>
      <c r="D571" s="233" t="s">
        <v>171</v>
      </c>
      <c r="E571" s="43"/>
      <c r="F571" s="234" t="s">
        <v>793</v>
      </c>
      <c r="G571" s="43"/>
      <c r="H571" s="43"/>
      <c r="I571" s="230"/>
      <c r="J571" s="43"/>
      <c r="K571" s="43"/>
      <c r="L571" s="47"/>
      <c r="M571" s="231"/>
      <c r="N571" s="232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171</v>
      </c>
      <c r="AU571" s="20" t="s">
        <v>80</v>
      </c>
    </row>
    <row r="572" s="13" customFormat="1">
      <c r="A572" s="13"/>
      <c r="B572" s="235"/>
      <c r="C572" s="236"/>
      <c r="D572" s="228" t="s">
        <v>196</v>
      </c>
      <c r="E572" s="237" t="s">
        <v>19</v>
      </c>
      <c r="F572" s="238" t="s">
        <v>794</v>
      </c>
      <c r="G572" s="236"/>
      <c r="H572" s="239">
        <v>6.4500000000000002</v>
      </c>
      <c r="I572" s="240"/>
      <c r="J572" s="236"/>
      <c r="K572" s="236"/>
      <c r="L572" s="241"/>
      <c r="M572" s="242"/>
      <c r="N572" s="243"/>
      <c r="O572" s="243"/>
      <c r="P572" s="243"/>
      <c r="Q572" s="243"/>
      <c r="R572" s="243"/>
      <c r="S572" s="243"/>
      <c r="T572" s="24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5" t="s">
        <v>196</v>
      </c>
      <c r="AU572" s="245" t="s">
        <v>80</v>
      </c>
      <c r="AV572" s="13" t="s">
        <v>80</v>
      </c>
      <c r="AW572" s="13" t="s">
        <v>33</v>
      </c>
      <c r="AX572" s="13" t="s">
        <v>71</v>
      </c>
      <c r="AY572" s="245" t="s">
        <v>161</v>
      </c>
    </row>
    <row r="573" s="13" customFormat="1">
      <c r="A573" s="13"/>
      <c r="B573" s="235"/>
      <c r="C573" s="236"/>
      <c r="D573" s="228" t="s">
        <v>196</v>
      </c>
      <c r="E573" s="237" t="s">
        <v>19</v>
      </c>
      <c r="F573" s="238" t="s">
        <v>795</v>
      </c>
      <c r="G573" s="236"/>
      <c r="H573" s="239">
        <v>18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5" t="s">
        <v>196</v>
      </c>
      <c r="AU573" s="245" t="s">
        <v>80</v>
      </c>
      <c r="AV573" s="13" t="s">
        <v>80</v>
      </c>
      <c r="AW573" s="13" t="s">
        <v>33</v>
      </c>
      <c r="AX573" s="13" t="s">
        <v>71</v>
      </c>
      <c r="AY573" s="245" t="s">
        <v>161</v>
      </c>
    </row>
    <row r="574" s="14" customFormat="1">
      <c r="A574" s="14"/>
      <c r="B574" s="246"/>
      <c r="C574" s="247"/>
      <c r="D574" s="228" t="s">
        <v>196</v>
      </c>
      <c r="E574" s="248" t="s">
        <v>19</v>
      </c>
      <c r="F574" s="249" t="s">
        <v>198</v>
      </c>
      <c r="G574" s="247"/>
      <c r="H574" s="250">
        <v>24.449999999999999</v>
      </c>
      <c r="I574" s="251"/>
      <c r="J574" s="247"/>
      <c r="K574" s="247"/>
      <c r="L574" s="252"/>
      <c r="M574" s="253"/>
      <c r="N574" s="254"/>
      <c r="O574" s="254"/>
      <c r="P574" s="254"/>
      <c r="Q574" s="254"/>
      <c r="R574" s="254"/>
      <c r="S574" s="254"/>
      <c r="T574" s="25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6" t="s">
        <v>196</v>
      </c>
      <c r="AU574" s="256" t="s">
        <v>80</v>
      </c>
      <c r="AV574" s="14" t="s">
        <v>168</v>
      </c>
      <c r="AW574" s="14" t="s">
        <v>33</v>
      </c>
      <c r="AX574" s="14" t="s">
        <v>78</v>
      </c>
      <c r="AY574" s="256" t="s">
        <v>161</v>
      </c>
    </row>
    <row r="575" s="2" customFormat="1" ht="16.5" customHeight="1">
      <c r="A575" s="41"/>
      <c r="B575" s="42"/>
      <c r="C575" s="257" t="s">
        <v>796</v>
      </c>
      <c r="D575" s="257" t="s">
        <v>241</v>
      </c>
      <c r="E575" s="258" t="s">
        <v>797</v>
      </c>
      <c r="F575" s="259" t="s">
        <v>798</v>
      </c>
      <c r="G575" s="260" t="s">
        <v>244</v>
      </c>
      <c r="H575" s="261">
        <v>108.803</v>
      </c>
      <c r="I575" s="262"/>
      <c r="J575" s="263">
        <f>ROUND(I575*H575,2)</f>
        <v>0</v>
      </c>
      <c r="K575" s="259" t="s">
        <v>167</v>
      </c>
      <c r="L575" s="264"/>
      <c r="M575" s="265" t="s">
        <v>19</v>
      </c>
      <c r="N575" s="266" t="s">
        <v>42</v>
      </c>
      <c r="O575" s="87"/>
      <c r="P575" s="224">
        <f>O575*H575</f>
        <v>0</v>
      </c>
      <c r="Q575" s="224">
        <v>0.001</v>
      </c>
      <c r="R575" s="224">
        <f>Q575*H575</f>
        <v>0.108803</v>
      </c>
      <c r="S575" s="224">
        <v>0</v>
      </c>
      <c r="T575" s="225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26" t="s">
        <v>262</v>
      </c>
      <c r="AT575" s="226" t="s">
        <v>241</v>
      </c>
      <c r="AU575" s="226" t="s">
        <v>80</v>
      </c>
      <c r="AY575" s="20" t="s">
        <v>161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20" t="s">
        <v>78</v>
      </c>
      <c r="BK575" s="227">
        <f>ROUND(I575*H575,2)</f>
        <v>0</v>
      </c>
      <c r="BL575" s="20" t="s">
        <v>212</v>
      </c>
      <c r="BM575" s="226" t="s">
        <v>799</v>
      </c>
    </row>
    <row r="576" s="2" customFormat="1">
      <c r="A576" s="41"/>
      <c r="B576" s="42"/>
      <c r="C576" s="43"/>
      <c r="D576" s="228" t="s">
        <v>169</v>
      </c>
      <c r="E576" s="43"/>
      <c r="F576" s="229" t="s">
        <v>798</v>
      </c>
      <c r="G576" s="43"/>
      <c r="H576" s="43"/>
      <c r="I576" s="230"/>
      <c r="J576" s="43"/>
      <c r="K576" s="43"/>
      <c r="L576" s="47"/>
      <c r="M576" s="231"/>
      <c r="N576" s="232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169</v>
      </c>
      <c r="AU576" s="20" t="s">
        <v>80</v>
      </c>
    </row>
    <row r="577" s="13" customFormat="1">
      <c r="A577" s="13"/>
      <c r="B577" s="235"/>
      <c r="C577" s="236"/>
      <c r="D577" s="228" t="s">
        <v>196</v>
      </c>
      <c r="E577" s="237" t="s">
        <v>19</v>
      </c>
      <c r="F577" s="238" t="s">
        <v>800</v>
      </c>
      <c r="G577" s="236"/>
      <c r="H577" s="239">
        <v>108.803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5" t="s">
        <v>196</v>
      </c>
      <c r="AU577" s="245" t="s">
        <v>80</v>
      </c>
      <c r="AV577" s="13" t="s">
        <v>80</v>
      </c>
      <c r="AW577" s="13" t="s">
        <v>33</v>
      </c>
      <c r="AX577" s="13" t="s">
        <v>71</v>
      </c>
      <c r="AY577" s="245" t="s">
        <v>161</v>
      </c>
    </row>
    <row r="578" s="14" customFormat="1">
      <c r="A578" s="14"/>
      <c r="B578" s="246"/>
      <c r="C578" s="247"/>
      <c r="D578" s="228" t="s">
        <v>196</v>
      </c>
      <c r="E578" s="248" t="s">
        <v>19</v>
      </c>
      <c r="F578" s="249" t="s">
        <v>198</v>
      </c>
      <c r="G578" s="247"/>
      <c r="H578" s="250">
        <v>108.803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6" t="s">
        <v>196</v>
      </c>
      <c r="AU578" s="256" t="s">
        <v>80</v>
      </c>
      <c r="AV578" s="14" t="s">
        <v>168</v>
      </c>
      <c r="AW578" s="14" t="s">
        <v>33</v>
      </c>
      <c r="AX578" s="14" t="s">
        <v>78</v>
      </c>
      <c r="AY578" s="256" t="s">
        <v>161</v>
      </c>
    </row>
    <row r="579" s="2" customFormat="1" ht="16.5" customHeight="1">
      <c r="A579" s="41"/>
      <c r="B579" s="42"/>
      <c r="C579" s="215" t="s">
        <v>485</v>
      </c>
      <c r="D579" s="215" t="s">
        <v>163</v>
      </c>
      <c r="E579" s="216" t="s">
        <v>801</v>
      </c>
      <c r="F579" s="217" t="s">
        <v>802</v>
      </c>
      <c r="G579" s="218" t="s">
        <v>273</v>
      </c>
      <c r="H579" s="219">
        <v>0.437</v>
      </c>
      <c r="I579" s="220"/>
      <c r="J579" s="221">
        <f>ROUND(I579*H579,2)</f>
        <v>0</v>
      </c>
      <c r="K579" s="217" t="s">
        <v>167</v>
      </c>
      <c r="L579" s="47"/>
      <c r="M579" s="222" t="s">
        <v>19</v>
      </c>
      <c r="N579" s="223" t="s">
        <v>42</v>
      </c>
      <c r="O579" s="87"/>
      <c r="P579" s="224">
        <f>O579*H579</f>
        <v>0</v>
      </c>
      <c r="Q579" s="224">
        <v>0</v>
      </c>
      <c r="R579" s="224">
        <f>Q579*H579</f>
        <v>0</v>
      </c>
      <c r="S579" s="224">
        <v>0</v>
      </c>
      <c r="T579" s="225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6" t="s">
        <v>212</v>
      </c>
      <c r="AT579" s="226" t="s">
        <v>163</v>
      </c>
      <c r="AU579" s="226" t="s">
        <v>80</v>
      </c>
      <c r="AY579" s="20" t="s">
        <v>161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20" t="s">
        <v>78</v>
      </c>
      <c r="BK579" s="227">
        <f>ROUND(I579*H579,2)</f>
        <v>0</v>
      </c>
      <c r="BL579" s="20" t="s">
        <v>212</v>
      </c>
      <c r="BM579" s="226" t="s">
        <v>803</v>
      </c>
    </row>
    <row r="580" s="2" customFormat="1">
      <c r="A580" s="41"/>
      <c r="B580" s="42"/>
      <c r="C580" s="43"/>
      <c r="D580" s="228" t="s">
        <v>169</v>
      </c>
      <c r="E580" s="43"/>
      <c r="F580" s="229" t="s">
        <v>804</v>
      </c>
      <c r="G580" s="43"/>
      <c r="H580" s="43"/>
      <c r="I580" s="230"/>
      <c r="J580" s="43"/>
      <c r="K580" s="43"/>
      <c r="L580" s="47"/>
      <c r="M580" s="231"/>
      <c r="N580" s="232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169</v>
      </c>
      <c r="AU580" s="20" t="s">
        <v>80</v>
      </c>
    </row>
    <row r="581" s="2" customFormat="1">
      <c r="A581" s="41"/>
      <c r="B581" s="42"/>
      <c r="C581" s="43"/>
      <c r="D581" s="233" t="s">
        <v>171</v>
      </c>
      <c r="E581" s="43"/>
      <c r="F581" s="234" t="s">
        <v>805</v>
      </c>
      <c r="G581" s="43"/>
      <c r="H581" s="43"/>
      <c r="I581" s="230"/>
      <c r="J581" s="43"/>
      <c r="K581" s="43"/>
      <c r="L581" s="47"/>
      <c r="M581" s="231"/>
      <c r="N581" s="232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171</v>
      </c>
      <c r="AU581" s="20" t="s">
        <v>80</v>
      </c>
    </row>
    <row r="582" s="12" customFormat="1" ht="22.8" customHeight="1">
      <c r="A582" s="12"/>
      <c r="B582" s="199"/>
      <c r="C582" s="200"/>
      <c r="D582" s="201" t="s">
        <v>70</v>
      </c>
      <c r="E582" s="213" t="s">
        <v>806</v>
      </c>
      <c r="F582" s="213" t="s">
        <v>807</v>
      </c>
      <c r="G582" s="200"/>
      <c r="H582" s="200"/>
      <c r="I582" s="203"/>
      <c r="J582" s="214">
        <f>BK582</f>
        <v>0</v>
      </c>
      <c r="K582" s="200"/>
      <c r="L582" s="205"/>
      <c r="M582" s="206"/>
      <c r="N582" s="207"/>
      <c r="O582" s="207"/>
      <c r="P582" s="208">
        <f>SUM(P583:P594)</f>
        <v>0</v>
      </c>
      <c r="Q582" s="207"/>
      <c r="R582" s="208">
        <f>SUM(R583:R594)</f>
        <v>0.018534099999999998</v>
      </c>
      <c r="S582" s="207"/>
      <c r="T582" s="209">
        <f>SUM(T583:T594)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10" t="s">
        <v>80</v>
      </c>
      <c r="AT582" s="211" t="s">
        <v>70</v>
      </c>
      <c r="AU582" s="211" t="s">
        <v>78</v>
      </c>
      <c r="AY582" s="210" t="s">
        <v>161</v>
      </c>
      <c r="BK582" s="212">
        <f>SUM(BK583:BK594)</f>
        <v>0</v>
      </c>
    </row>
    <row r="583" s="2" customFormat="1" ht="16.5" customHeight="1">
      <c r="A583" s="41"/>
      <c r="B583" s="42"/>
      <c r="C583" s="215" t="s">
        <v>808</v>
      </c>
      <c r="D583" s="215" t="s">
        <v>163</v>
      </c>
      <c r="E583" s="216" t="s">
        <v>809</v>
      </c>
      <c r="F583" s="217" t="s">
        <v>810</v>
      </c>
      <c r="G583" s="218" t="s">
        <v>175</v>
      </c>
      <c r="H583" s="219">
        <v>3</v>
      </c>
      <c r="I583" s="220"/>
      <c r="J583" s="221">
        <f>ROUND(I583*H583,2)</f>
        <v>0</v>
      </c>
      <c r="K583" s="217" t="s">
        <v>167</v>
      </c>
      <c r="L583" s="47"/>
      <c r="M583" s="222" t="s">
        <v>19</v>
      </c>
      <c r="N583" s="223" t="s">
        <v>42</v>
      </c>
      <c r="O583" s="87"/>
      <c r="P583" s="224">
        <f>O583*H583</f>
        <v>0</v>
      </c>
      <c r="Q583" s="224">
        <v>0</v>
      </c>
      <c r="R583" s="224">
        <f>Q583*H583</f>
        <v>0</v>
      </c>
      <c r="S583" s="224">
        <v>0</v>
      </c>
      <c r="T583" s="225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6" t="s">
        <v>212</v>
      </c>
      <c r="AT583" s="226" t="s">
        <v>163</v>
      </c>
      <c r="AU583" s="226" t="s">
        <v>80</v>
      </c>
      <c r="AY583" s="20" t="s">
        <v>161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20" t="s">
        <v>78</v>
      </c>
      <c r="BK583" s="227">
        <f>ROUND(I583*H583,2)</f>
        <v>0</v>
      </c>
      <c r="BL583" s="20" t="s">
        <v>212</v>
      </c>
      <c r="BM583" s="226" t="s">
        <v>811</v>
      </c>
    </row>
    <row r="584" s="2" customFormat="1">
      <c r="A584" s="41"/>
      <c r="B584" s="42"/>
      <c r="C584" s="43"/>
      <c r="D584" s="228" t="s">
        <v>169</v>
      </c>
      <c r="E584" s="43"/>
      <c r="F584" s="229" t="s">
        <v>812</v>
      </c>
      <c r="G584" s="43"/>
      <c r="H584" s="43"/>
      <c r="I584" s="230"/>
      <c r="J584" s="43"/>
      <c r="K584" s="43"/>
      <c r="L584" s="47"/>
      <c r="M584" s="231"/>
      <c r="N584" s="232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169</v>
      </c>
      <c r="AU584" s="20" t="s">
        <v>80</v>
      </c>
    </row>
    <row r="585" s="2" customFormat="1">
      <c r="A585" s="41"/>
      <c r="B585" s="42"/>
      <c r="C585" s="43"/>
      <c r="D585" s="233" t="s">
        <v>171</v>
      </c>
      <c r="E585" s="43"/>
      <c r="F585" s="234" t="s">
        <v>813</v>
      </c>
      <c r="G585" s="43"/>
      <c r="H585" s="43"/>
      <c r="I585" s="230"/>
      <c r="J585" s="43"/>
      <c r="K585" s="43"/>
      <c r="L585" s="47"/>
      <c r="M585" s="231"/>
      <c r="N585" s="232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171</v>
      </c>
      <c r="AU585" s="20" t="s">
        <v>80</v>
      </c>
    </row>
    <row r="586" s="13" customFormat="1">
      <c r="A586" s="13"/>
      <c r="B586" s="235"/>
      <c r="C586" s="236"/>
      <c r="D586" s="228" t="s">
        <v>196</v>
      </c>
      <c r="E586" s="237" t="s">
        <v>19</v>
      </c>
      <c r="F586" s="238" t="s">
        <v>814</v>
      </c>
      <c r="G586" s="236"/>
      <c r="H586" s="239">
        <v>3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5" t="s">
        <v>196</v>
      </c>
      <c r="AU586" s="245" t="s">
        <v>80</v>
      </c>
      <c r="AV586" s="13" t="s">
        <v>80</v>
      </c>
      <c r="AW586" s="13" t="s">
        <v>33</v>
      </c>
      <c r="AX586" s="13" t="s">
        <v>71</v>
      </c>
      <c r="AY586" s="245" t="s">
        <v>161</v>
      </c>
    </row>
    <row r="587" s="14" customFormat="1">
      <c r="A587" s="14"/>
      <c r="B587" s="246"/>
      <c r="C587" s="247"/>
      <c r="D587" s="228" t="s">
        <v>196</v>
      </c>
      <c r="E587" s="248" t="s">
        <v>19</v>
      </c>
      <c r="F587" s="249" t="s">
        <v>198</v>
      </c>
      <c r="G587" s="247"/>
      <c r="H587" s="250">
        <v>3</v>
      </c>
      <c r="I587" s="251"/>
      <c r="J587" s="247"/>
      <c r="K587" s="247"/>
      <c r="L587" s="252"/>
      <c r="M587" s="253"/>
      <c r="N587" s="254"/>
      <c r="O587" s="254"/>
      <c r="P587" s="254"/>
      <c r="Q587" s="254"/>
      <c r="R587" s="254"/>
      <c r="S587" s="254"/>
      <c r="T587" s="25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6" t="s">
        <v>196</v>
      </c>
      <c r="AU587" s="256" t="s">
        <v>80</v>
      </c>
      <c r="AV587" s="14" t="s">
        <v>168</v>
      </c>
      <c r="AW587" s="14" t="s">
        <v>33</v>
      </c>
      <c r="AX587" s="14" t="s">
        <v>78</v>
      </c>
      <c r="AY587" s="256" t="s">
        <v>161</v>
      </c>
    </row>
    <row r="588" s="2" customFormat="1" ht="24.15" customHeight="1">
      <c r="A588" s="41"/>
      <c r="B588" s="42"/>
      <c r="C588" s="257" t="s">
        <v>490</v>
      </c>
      <c r="D588" s="257" t="s">
        <v>241</v>
      </c>
      <c r="E588" s="258" t="s">
        <v>763</v>
      </c>
      <c r="F588" s="259" t="s">
        <v>764</v>
      </c>
      <c r="G588" s="260" t="s">
        <v>175</v>
      </c>
      <c r="H588" s="261">
        <v>3.4969999999999999</v>
      </c>
      <c r="I588" s="262"/>
      <c r="J588" s="263">
        <f>ROUND(I588*H588,2)</f>
        <v>0</v>
      </c>
      <c r="K588" s="259" t="s">
        <v>167</v>
      </c>
      <c r="L588" s="264"/>
      <c r="M588" s="265" t="s">
        <v>19</v>
      </c>
      <c r="N588" s="266" t="s">
        <v>42</v>
      </c>
      <c r="O588" s="87"/>
      <c r="P588" s="224">
        <f>O588*H588</f>
        <v>0</v>
      </c>
      <c r="Q588" s="224">
        <v>0.0053</v>
      </c>
      <c r="R588" s="224">
        <f>Q588*H588</f>
        <v>0.018534099999999998</v>
      </c>
      <c r="S588" s="224">
        <v>0</v>
      </c>
      <c r="T588" s="225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26" t="s">
        <v>262</v>
      </c>
      <c r="AT588" s="226" t="s">
        <v>241</v>
      </c>
      <c r="AU588" s="226" t="s">
        <v>80</v>
      </c>
      <c r="AY588" s="20" t="s">
        <v>161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20" t="s">
        <v>78</v>
      </c>
      <c r="BK588" s="227">
        <f>ROUND(I588*H588,2)</f>
        <v>0</v>
      </c>
      <c r="BL588" s="20" t="s">
        <v>212</v>
      </c>
      <c r="BM588" s="226" t="s">
        <v>815</v>
      </c>
    </row>
    <row r="589" s="2" customFormat="1">
      <c r="A589" s="41"/>
      <c r="B589" s="42"/>
      <c r="C589" s="43"/>
      <c r="D589" s="228" t="s">
        <v>169</v>
      </c>
      <c r="E589" s="43"/>
      <c r="F589" s="229" t="s">
        <v>764</v>
      </c>
      <c r="G589" s="43"/>
      <c r="H589" s="43"/>
      <c r="I589" s="230"/>
      <c r="J589" s="43"/>
      <c r="K589" s="43"/>
      <c r="L589" s="47"/>
      <c r="M589" s="231"/>
      <c r="N589" s="232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169</v>
      </c>
      <c r="AU589" s="20" t="s">
        <v>80</v>
      </c>
    </row>
    <row r="590" s="13" customFormat="1">
      <c r="A590" s="13"/>
      <c r="B590" s="235"/>
      <c r="C590" s="236"/>
      <c r="D590" s="228" t="s">
        <v>196</v>
      </c>
      <c r="E590" s="237" t="s">
        <v>19</v>
      </c>
      <c r="F590" s="238" t="s">
        <v>816</v>
      </c>
      <c r="G590" s="236"/>
      <c r="H590" s="239">
        <v>3.4969999999999999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5" t="s">
        <v>196</v>
      </c>
      <c r="AU590" s="245" t="s">
        <v>80</v>
      </c>
      <c r="AV590" s="13" t="s">
        <v>80</v>
      </c>
      <c r="AW590" s="13" t="s">
        <v>33</v>
      </c>
      <c r="AX590" s="13" t="s">
        <v>71</v>
      </c>
      <c r="AY590" s="245" t="s">
        <v>161</v>
      </c>
    </row>
    <row r="591" s="14" customFormat="1">
      <c r="A591" s="14"/>
      <c r="B591" s="246"/>
      <c r="C591" s="247"/>
      <c r="D591" s="228" t="s">
        <v>196</v>
      </c>
      <c r="E591" s="248" t="s">
        <v>19</v>
      </c>
      <c r="F591" s="249" t="s">
        <v>198</v>
      </c>
      <c r="G591" s="247"/>
      <c r="H591" s="250">
        <v>3.4969999999999999</v>
      </c>
      <c r="I591" s="251"/>
      <c r="J591" s="247"/>
      <c r="K591" s="247"/>
      <c r="L591" s="252"/>
      <c r="M591" s="253"/>
      <c r="N591" s="254"/>
      <c r="O591" s="254"/>
      <c r="P591" s="254"/>
      <c r="Q591" s="254"/>
      <c r="R591" s="254"/>
      <c r="S591" s="254"/>
      <c r="T591" s="25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6" t="s">
        <v>196</v>
      </c>
      <c r="AU591" s="256" t="s">
        <v>80</v>
      </c>
      <c r="AV591" s="14" t="s">
        <v>168</v>
      </c>
      <c r="AW591" s="14" t="s">
        <v>33</v>
      </c>
      <c r="AX591" s="14" t="s">
        <v>78</v>
      </c>
      <c r="AY591" s="256" t="s">
        <v>161</v>
      </c>
    </row>
    <row r="592" s="2" customFormat="1" ht="16.5" customHeight="1">
      <c r="A592" s="41"/>
      <c r="B592" s="42"/>
      <c r="C592" s="215" t="s">
        <v>817</v>
      </c>
      <c r="D592" s="215" t="s">
        <v>163</v>
      </c>
      <c r="E592" s="216" t="s">
        <v>818</v>
      </c>
      <c r="F592" s="217" t="s">
        <v>819</v>
      </c>
      <c r="G592" s="218" t="s">
        <v>273</v>
      </c>
      <c r="H592" s="219">
        <v>0.019</v>
      </c>
      <c r="I592" s="220"/>
      <c r="J592" s="221">
        <f>ROUND(I592*H592,2)</f>
        <v>0</v>
      </c>
      <c r="K592" s="217" t="s">
        <v>167</v>
      </c>
      <c r="L592" s="47"/>
      <c r="M592" s="222" t="s">
        <v>19</v>
      </c>
      <c r="N592" s="223" t="s">
        <v>42</v>
      </c>
      <c r="O592" s="87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26" t="s">
        <v>212</v>
      </c>
      <c r="AT592" s="226" t="s">
        <v>163</v>
      </c>
      <c r="AU592" s="226" t="s">
        <v>80</v>
      </c>
      <c r="AY592" s="20" t="s">
        <v>161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20" t="s">
        <v>78</v>
      </c>
      <c r="BK592" s="227">
        <f>ROUND(I592*H592,2)</f>
        <v>0</v>
      </c>
      <c r="BL592" s="20" t="s">
        <v>212</v>
      </c>
      <c r="BM592" s="226" t="s">
        <v>820</v>
      </c>
    </row>
    <row r="593" s="2" customFormat="1">
      <c r="A593" s="41"/>
      <c r="B593" s="42"/>
      <c r="C593" s="43"/>
      <c r="D593" s="228" t="s">
        <v>169</v>
      </c>
      <c r="E593" s="43"/>
      <c r="F593" s="229" t="s">
        <v>821</v>
      </c>
      <c r="G593" s="43"/>
      <c r="H593" s="43"/>
      <c r="I593" s="230"/>
      <c r="J593" s="43"/>
      <c r="K593" s="43"/>
      <c r="L593" s="47"/>
      <c r="M593" s="231"/>
      <c r="N593" s="232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169</v>
      </c>
      <c r="AU593" s="20" t="s">
        <v>80</v>
      </c>
    </row>
    <row r="594" s="2" customFormat="1">
      <c r="A594" s="41"/>
      <c r="B594" s="42"/>
      <c r="C594" s="43"/>
      <c r="D594" s="233" t="s">
        <v>171</v>
      </c>
      <c r="E594" s="43"/>
      <c r="F594" s="234" t="s">
        <v>822</v>
      </c>
      <c r="G594" s="43"/>
      <c r="H594" s="43"/>
      <c r="I594" s="230"/>
      <c r="J594" s="43"/>
      <c r="K594" s="43"/>
      <c r="L594" s="47"/>
      <c r="M594" s="231"/>
      <c r="N594" s="232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171</v>
      </c>
      <c r="AU594" s="20" t="s">
        <v>80</v>
      </c>
    </row>
    <row r="595" s="12" customFormat="1" ht="22.8" customHeight="1">
      <c r="A595" s="12"/>
      <c r="B595" s="199"/>
      <c r="C595" s="200"/>
      <c r="D595" s="201" t="s">
        <v>70</v>
      </c>
      <c r="E595" s="213" t="s">
        <v>823</v>
      </c>
      <c r="F595" s="213" t="s">
        <v>824</v>
      </c>
      <c r="G595" s="200"/>
      <c r="H595" s="200"/>
      <c r="I595" s="203"/>
      <c r="J595" s="214">
        <f>BK595</f>
        <v>0</v>
      </c>
      <c r="K595" s="200"/>
      <c r="L595" s="205"/>
      <c r="M595" s="206"/>
      <c r="N595" s="207"/>
      <c r="O595" s="207"/>
      <c r="P595" s="208">
        <f>SUM(P596:P605)</f>
        <v>0</v>
      </c>
      <c r="Q595" s="207"/>
      <c r="R595" s="208">
        <f>SUM(R596:R605)</f>
        <v>0.0030000000000000001</v>
      </c>
      <c r="S595" s="207"/>
      <c r="T595" s="209">
        <f>SUM(T596:T605)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0" t="s">
        <v>80</v>
      </c>
      <c r="AT595" s="211" t="s">
        <v>70</v>
      </c>
      <c r="AU595" s="211" t="s">
        <v>78</v>
      </c>
      <c r="AY595" s="210" t="s">
        <v>161</v>
      </c>
      <c r="BK595" s="212">
        <f>SUM(BK596:BK605)</f>
        <v>0</v>
      </c>
    </row>
    <row r="596" s="2" customFormat="1" ht="16.5" customHeight="1">
      <c r="A596" s="41"/>
      <c r="B596" s="42"/>
      <c r="C596" s="215" t="s">
        <v>497</v>
      </c>
      <c r="D596" s="215" t="s">
        <v>163</v>
      </c>
      <c r="E596" s="216" t="s">
        <v>825</v>
      </c>
      <c r="F596" s="217" t="s">
        <v>826</v>
      </c>
      <c r="G596" s="218" t="s">
        <v>166</v>
      </c>
      <c r="H596" s="219">
        <v>2</v>
      </c>
      <c r="I596" s="220"/>
      <c r="J596" s="221">
        <f>ROUND(I596*H596,2)</f>
        <v>0</v>
      </c>
      <c r="K596" s="217" t="s">
        <v>167</v>
      </c>
      <c r="L596" s="47"/>
      <c r="M596" s="222" t="s">
        <v>19</v>
      </c>
      <c r="N596" s="223" t="s">
        <v>42</v>
      </c>
      <c r="O596" s="87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26" t="s">
        <v>212</v>
      </c>
      <c r="AT596" s="226" t="s">
        <v>163</v>
      </c>
      <c r="AU596" s="226" t="s">
        <v>80</v>
      </c>
      <c r="AY596" s="20" t="s">
        <v>161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20" t="s">
        <v>78</v>
      </c>
      <c r="BK596" s="227">
        <f>ROUND(I596*H596,2)</f>
        <v>0</v>
      </c>
      <c r="BL596" s="20" t="s">
        <v>212</v>
      </c>
      <c r="BM596" s="226" t="s">
        <v>827</v>
      </c>
    </row>
    <row r="597" s="2" customFormat="1">
      <c r="A597" s="41"/>
      <c r="B597" s="42"/>
      <c r="C597" s="43"/>
      <c r="D597" s="228" t="s">
        <v>169</v>
      </c>
      <c r="E597" s="43"/>
      <c r="F597" s="229" t="s">
        <v>828</v>
      </c>
      <c r="G597" s="43"/>
      <c r="H597" s="43"/>
      <c r="I597" s="230"/>
      <c r="J597" s="43"/>
      <c r="K597" s="43"/>
      <c r="L597" s="47"/>
      <c r="M597" s="231"/>
      <c r="N597" s="232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169</v>
      </c>
      <c r="AU597" s="20" t="s">
        <v>80</v>
      </c>
    </row>
    <row r="598" s="2" customFormat="1">
      <c r="A598" s="41"/>
      <c r="B598" s="42"/>
      <c r="C598" s="43"/>
      <c r="D598" s="233" t="s">
        <v>171</v>
      </c>
      <c r="E598" s="43"/>
      <c r="F598" s="234" t="s">
        <v>829</v>
      </c>
      <c r="G598" s="43"/>
      <c r="H598" s="43"/>
      <c r="I598" s="230"/>
      <c r="J598" s="43"/>
      <c r="K598" s="43"/>
      <c r="L598" s="47"/>
      <c r="M598" s="231"/>
      <c r="N598" s="232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171</v>
      </c>
      <c r="AU598" s="20" t="s">
        <v>80</v>
      </c>
    </row>
    <row r="599" s="13" customFormat="1">
      <c r="A599" s="13"/>
      <c r="B599" s="235"/>
      <c r="C599" s="236"/>
      <c r="D599" s="228" t="s">
        <v>196</v>
      </c>
      <c r="E599" s="237" t="s">
        <v>19</v>
      </c>
      <c r="F599" s="238" t="s">
        <v>830</v>
      </c>
      <c r="G599" s="236"/>
      <c r="H599" s="239">
        <v>2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5" t="s">
        <v>196</v>
      </c>
      <c r="AU599" s="245" t="s">
        <v>80</v>
      </c>
      <c r="AV599" s="13" t="s">
        <v>80</v>
      </c>
      <c r="AW599" s="13" t="s">
        <v>33</v>
      </c>
      <c r="AX599" s="13" t="s">
        <v>71</v>
      </c>
      <c r="AY599" s="245" t="s">
        <v>161</v>
      </c>
    </row>
    <row r="600" s="14" customFormat="1">
      <c r="A600" s="14"/>
      <c r="B600" s="246"/>
      <c r="C600" s="247"/>
      <c r="D600" s="228" t="s">
        <v>196</v>
      </c>
      <c r="E600" s="248" t="s">
        <v>19</v>
      </c>
      <c r="F600" s="249" t="s">
        <v>198</v>
      </c>
      <c r="G600" s="247"/>
      <c r="H600" s="250">
        <v>2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6" t="s">
        <v>196</v>
      </c>
      <c r="AU600" s="256" t="s">
        <v>80</v>
      </c>
      <c r="AV600" s="14" t="s">
        <v>168</v>
      </c>
      <c r="AW600" s="14" t="s">
        <v>33</v>
      </c>
      <c r="AX600" s="14" t="s">
        <v>78</v>
      </c>
      <c r="AY600" s="256" t="s">
        <v>161</v>
      </c>
    </row>
    <row r="601" s="2" customFormat="1" ht="16.5" customHeight="1">
      <c r="A601" s="41"/>
      <c r="B601" s="42"/>
      <c r="C601" s="257" t="s">
        <v>831</v>
      </c>
      <c r="D601" s="257" t="s">
        <v>241</v>
      </c>
      <c r="E601" s="258" t="s">
        <v>832</v>
      </c>
      <c r="F601" s="259" t="s">
        <v>833</v>
      </c>
      <c r="G601" s="260" t="s">
        <v>166</v>
      </c>
      <c r="H601" s="261">
        <v>2</v>
      </c>
      <c r="I601" s="262"/>
      <c r="J601" s="263">
        <f>ROUND(I601*H601,2)</f>
        <v>0</v>
      </c>
      <c r="K601" s="259" t="s">
        <v>167</v>
      </c>
      <c r="L601" s="264"/>
      <c r="M601" s="265" t="s">
        <v>19</v>
      </c>
      <c r="N601" s="266" t="s">
        <v>42</v>
      </c>
      <c r="O601" s="87"/>
      <c r="P601" s="224">
        <f>O601*H601</f>
        <v>0</v>
      </c>
      <c r="Q601" s="224">
        <v>0.0015</v>
      </c>
      <c r="R601" s="224">
        <f>Q601*H601</f>
        <v>0.0030000000000000001</v>
      </c>
      <c r="S601" s="224">
        <v>0</v>
      </c>
      <c r="T601" s="225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6" t="s">
        <v>262</v>
      </c>
      <c r="AT601" s="226" t="s">
        <v>241</v>
      </c>
      <c r="AU601" s="226" t="s">
        <v>80</v>
      </c>
      <c r="AY601" s="20" t="s">
        <v>161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20" t="s">
        <v>78</v>
      </c>
      <c r="BK601" s="227">
        <f>ROUND(I601*H601,2)</f>
        <v>0</v>
      </c>
      <c r="BL601" s="20" t="s">
        <v>212</v>
      </c>
      <c r="BM601" s="226" t="s">
        <v>834</v>
      </c>
    </row>
    <row r="602" s="2" customFormat="1">
      <c r="A602" s="41"/>
      <c r="B602" s="42"/>
      <c r="C602" s="43"/>
      <c r="D602" s="228" t="s">
        <v>169</v>
      </c>
      <c r="E602" s="43"/>
      <c r="F602" s="229" t="s">
        <v>833</v>
      </c>
      <c r="G602" s="43"/>
      <c r="H602" s="43"/>
      <c r="I602" s="230"/>
      <c r="J602" s="43"/>
      <c r="K602" s="43"/>
      <c r="L602" s="47"/>
      <c r="M602" s="231"/>
      <c r="N602" s="232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169</v>
      </c>
      <c r="AU602" s="20" t="s">
        <v>80</v>
      </c>
    </row>
    <row r="603" s="2" customFormat="1" ht="16.5" customHeight="1">
      <c r="A603" s="41"/>
      <c r="B603" s="42"/>
      <c r="C603" s="215" t="s">
        <v>510</v>
      </c>
      <c r="D603" s="215" t="s">
        <v>163</v>
      </c>
      <c r="E603" s="216" t="s">
        <v>835</v>
      </c>
      <c r="F603" s="217" t="s">
        <v>836</v>
      </c>
      <c r="G603" s="218" t="s">
        <v>273</v>
      </c>
      <c r="H603" s="219">
        <v>0.0030000000000000001</v>
      </c>
      <c r="I603" s="220"/>
      <c r="J603" s="221">
        <f>ROUND(I603*H603,2)</f>
        <v>0</v>
      </c>
      <c r="K603" s="217" t="s">
        <v>167</v>
      </c>
      <c r="L603" s="47"/>
      <c r="M603" s="222" t="s">
        <v>19</v>
      </c>
      <c r="N603" s="223" t="s">
        <v>42</v>
      </c>
      <c r="O603" s="87"/>
      <c r="P603" s="224">
        <f>O603*H603</f>
        <v>0</v>
      </c>
      <c r="Q603" s="224">
        <v>0</v>
      </c>
      <c r="R603" s="224">
        <f>Q603*H603</f>
        <v>0</v>
      </c>
      <c r="S603" s="224">
        <v>0</v>
      </c>
      <c r="T603" s="225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26" t="s">
        <v>212</v>
      </c>
      <c r="AT603" s="226" t="s">
        <v>163</v>
      </c>
      <c r="AU603" s="226" t="s">
        <v>80</v>
      </c>
      <c r="AY603" s="20" t="s">
        <v>161</v>
      </c>
      <c r="BE603" s="227">
        <f>IF(N603="základní",J603,0)</f>
        <v>0</v>
      </c>
      <c r="BF603" s="227">
        <f>IF(N603="snížená",J603,0)</f>
        <v>0</v>
      </c>
      <c r="BG603" s="227">
        <f>IF(N603="zákl. přenesená",J603,0)</f>
        <v>0</v>
      </c>
      <c r="BH603" s="227">
        <f>IF(N603="sníž. přenesená",J603,0)</f>
        <v>0</v>
      </c>
      <c r="BI603" s="227">
        <f>IF(N603="nulová",J603,0)</f>
        <v>0</v>
      </c>
      <c r="BJ603" s="20" t="s">
        <v>78</v>
      </c>
      <c r="BK603" s="227">
        <f>ROUND(I603*H603,2)</f>
        <v>0</v>
      </c>
      <c r="BL603" s="20" t="s">
        <v>212</v>
      </c>
      <c r="BM603" s="226" t="s">
        <v>837</v>
      </c>
    </row>
    <row r="604" s="2" customFormat="1">
      <c r="A604" s="41"/>
      <c r="B604" s="42"/>
      <c r="C604" s="43"/>
      <c r="D604" s="228" t="s">
        <v>169</v>
      </c>
      <c r="E604" s="43"/>
      <c r="F604" s="229" t="s">
        <v>838</v>
      </c>
      <c r="G604" s="43"/>
      <c r="H604" s="43"/>
      <c r="I604" s="230"/>
      <c r="J604" s="43"/>
      <c r="K604" s="43"/>
      <c r="L604" s="47"/>
      <c r="M604" s="231"/>
      <c r="N604" s="232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169</v>
      </c>
      <c r="AU604" s="20" t="s">
        <v>80</v>
      </c>
    </row>
    <row r="605" s="2" customFormat="1">
      <c r="A605" s="41"/>
      <c r="B605" s="42"/>
      <c r="C605" s="43"/>
      <c r="D605" s="233" t="s">
        <v>171</v>
      </c>
      <c r="E605" s="43"/>
      <c r="F605" s="234" t="s">
        <v>839</v>
      </c>
      <c r="G605" s="43"/>
      <c r="H605" s="43"/>
      <c r="I605" s="230"/>
      <c r="J605" s="43"/>
      <c r="K605" s="43"/>
      <c r="L605" s="47"/>
      <c r="M605" s="231"/>
      <c r="N605" s="232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171</v>
      </c>
      <c r="AU605" s="20" t="s">
        <v>80</v>
      </c>
    </row>
    <row r="606" s="12" customFormat="1" ht="22.8" customHeight="1">
      <c r="A606" s="12"/>
      <c r="B606" s="199"/>
      <c r="C606" s="200"/>
      <c r="D606" s="201" t="s">
        <v>70</v>
      </c>
      <c r="E606" s="213" t="s">
        <v>840</v>
      </c>
      <c r="F606" s="213" t="s">
        <v>841</v>
      </c>
      <c r="G606" s="200"/>
      <c r="H606" s="200"/>
      <c r="I606" s="203"/>
      <c r="J606" s="214">
        <f>BK606</f>
        <v>0</v>
      </c>
      <c r="K606" s="200"/>
      <c r="L606" s="205"/>
      <c r="M606" s="206"/>
      <c r="N606" s="207"/>
      <c r="O606" s="207"/>
      <c r="P606" s="208">
        <f>SUM(P607:P609)</f>
        <v>0</v>
      </c>
      <c r="Q606" s="207"/>
      <c r="R606" s="208">
        <f>SUM(R607:R609)</f>
        <v>0</v>
      </c>
      <c r="S606" s="207"/>
      <c r="T606" s="209">
        <f>SUM(T607:T609)</f>
        <v>0.019460000000000002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10" t="s">
        <v>80</v>
      </c>
      <c r="AT606" s="211" t="s">
        <v>70</v>
      </c>
      <c r="AU606" s="211" t="s">
        <v>78</v>
      </c>
      <c r="AY606" s="210" t="s">
        <v>161</v>
      </c>
      <c r="BK606" s="212">
        <f>SUM(BK607:BK609)</f>
        <v>0</v>
      </c>
    </row>
    <row r="607" s="2" customFormat="1" ht="16.5" customHeight="1">
      <c r="A607" s="41"/>
      <c r="B607" s="42"/>
      <c r="C607" s="215" t="s">
        <v>842</v>
      </c>
      <c r="D607" s="215" t="s">
        <v>163</v>
      </c>
      <c r="E607" s="216" t="s">
        <v>843</v>
      </c>
      <c r="F607" s="217" t="s">
        <v>844</v>
      </c>
      <c r="G607" s="218" t="s">
        <v>845</v>
      </c>
      <c r="H607" s="219">
        <v>1</v>
      </c>
      <c r="I607" s="220"/>
      <c r="J607" s="221">
        <f>ROUND(I607*H607,2)</f>
        <v>0</v>
      </c>
      <c r="K607" s="217" t="s">
        <v>167</v>
      </c>
      <c r="L607" s="47"/>
      <c r="M607" s="222" t="s">
        <v>19</v>
      </c>
      <c r="N607" s="223" t="s">
        <v>42</v>
      </c>
      <c r="O607" s="87"/>
      <c r="P607" s="224">
        <f>O607*H607</f>
        <v>0</v>
      </c>
      <c r="Q607" s="224">
        <v>0</v>
      </c>
      <c r="R607" s="224">
        <f>Q607*H607</f>
        <v>0</v>
      </c>
      <c r="S607" s="224">
        <v>0.019460000000000002</v>
      </c>
      <c r="T607" s="225">
        <f>S607*H607</f>
        <v>0.019460000000000002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26" t="s">
        <v>212</v>
      </c>
      <c r="AT607" s="226" t="s">
        <v>163</v>
      </c>
      <c r="AU607" s="226" t="s">
        <v>80</v>
      </c>
      <c r="AY607" s="20" t="s">
        <v>161</v>
      </c>
      <c r="BE607" s="227">
        <f>IF(N607="základní",J607,0)</f>
        <v>0</v>
      </c>
      <c r="BF607" s="227">
        <f>IF(N607="snížená",J607,0)</f>
        <v>0</v>
      </c>
      <c r="BG607" s="227">
        <f>IF(N607="zákl. přenesená",J607,0)</f>
        <v>0</v>
      </c>
      <c r="BH607" s="227">
        <f>IF(N607="sníž. přenesená",J607,0)</f>
        <v>0</v>
      </c>
      <c r="BI607" s="227">
        <f>IF(N607="nulová",J607,0)</f>
        <v>0</v>
      </c>
      <c r="BJ607" s="20" t="s">
        <v>78</v>
      </c>
      <c r="BK607" s="227">
        <f>ROUND(I607*H607,2)</f>
        <v>0</v>
      </c>
      <c r="BL607" s="20" t="s">
        <v>212</v>
      </c>
      <c r="BM607" s="226" t="s">
        <v>846</v>
      </c>
    </row>
    <row r="608" s="2" customFormat="1">
      <c r="A608" s="41"/>
      <c r="B608" s="42"/>
      <c r="C608" s="43"/>
      <c r="D608" s="228" t="s">
        <v>169</v>
      </c>
      <c r="E608" s="43"/>
      <c r="F608" s="229" t="s">
        <v>847</v>
      </c>
      <c r="G608" s="43"/>
      <c r="H608" s="43"/>
      <c r="I608" s="230"/>
      <c r="J608" s="43"/>
      <c r="K608" s="43"/>
      <c r="L608" s="47"/>
      <c r="M608" s="231"/>
      <c r="N608" s="232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169</v>
      </c>
      <c r="AU608" s="20" t="s">
        <v>80</v>
      </c>
    </row>
    <row r="609" s="2" customFormat="1">
      <c r="A609" s="41"/>
      <c r="B609" s="42"/>
      <c r="C609" s="43"/>
      <c r="D609" s="233" t="s">
        <v>171</v>
      </c>
      <c r="E609" s="43"/>
      <c r="F609" s="234" t="s">
        <v>848</v>
      </c>
      <c r="G609" s="43"/>
      <c r="H609" s="43"/>
      <c r="I609" s="230"/>
      <c r="J609" s="43"/>
      <c r="K609" s="43"/>
      <c r="L609" s="47"/>
      <c r="M609" s="231"/>
      <c r="N609" s="232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171</v>
      </c>
      <c r="AU609" s="20" t="s">
        <v>80</v>
      </c>
    </row>
    <row r="610" s="12" customFormat="1" ht="22.8" customHeight="1">
      <c r="A610" s="12"/>
      <c r="B610" s="199"/>
      <c r="C610" s="200"/>
      <c r="D610" s="201" t="s">
        <v>70</v>
      </c>
      <c r="E610" s="213" t="s">
        <v>849</v>
      </c>
      <c r="F610" s="213" t="s">
        <v>850</v>
      </c>
      <c r="G610" s="200"/>
      <c r="H610" s="200"/>
      <c r="I610" s="203"/>
      <c r="J610" s="214">
        <f>BK610</f>
        <v>0</v>
      </c>
      <c r="K610" s="200"/>
      <c r="L610" s="205"/>
      <c r="M610" s="206"/>
      <c r="N610" s="207"/>
      <c r="O610" s="207"/>
      <c r="P610" s="208">
        <f>SUM(P611:P614)</f>
        <v>0</v>
      </c>
      <c r="Q610" s="207"/>
      <c r="R610" s="208">
        <f>SUM(R611:R614)</f>
        <v>0</v>
      </c>
      <c r="S610" s="207"/>
      <c r="T610" s="209">
        <f>SUM(T611:T614)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10" t="s">
        <v>80</v>
      </c>
      <c r="AT610" s="211" t="s">
        <v>70</v>
      </c>
      <c r="AU610" s="211" t="s">
        <v>78</v>
      </c>
      <c r="AY610" s="210" t="s">
        <v>161</v>
      </c>
      <c r="BK610" s="212">
        <f>SUM(BK611:BK614)</f>
        <v>0</v>
      </c>
    </row>
    <row r="611" s="2" customFormat="1" ht="16.5" customHeight="1">
      <c r="A611" s="41"/>
      <c r="B611" s="42"/>
      <c r="C611" s="215" t="s">
        <v>515</v>
      </c>
      <c r="D611" s="215" t="s">
        <v>163</v>
      </c>
      <c r="E611" s="216" t="s">
        <v>851</v>
      </c>
      <c r="F611" s="217" t="s">
        <v>852</v>
      </c>
      <c r="G611" s="218" t="s">
        <v>166</v>
      </c>
      <c r="H611" s="219">
        <v>1</v>
      </c>
      <c r="I611" s="220"/>
      <c r="J611" s="221">
        <f>ROUND(I611*H611,2)</f>
        <v>0</v>
      </c>
      <c r="K611" s="217" t="s">
        <v>19</v>
      </c>
      <c r="L611" s="47"/>
      <c r="M611" s="222" t="s">
        <v>19</v>
      </c>
      <c r="N611" s="223" t="s">
        <v>42</v>
      </c>
      <c r="O611" s="87"/>
      <c r="P611" s="224">
        <f>O611*H611</f>
        <v>0</v>
      </c>
      <c r="Q611" s="224">
        <v>0</v>
      </c>
      <c r="R611" s="224">
        <f>Q611*H611</f>
        <v>0</v>
      </c>
      <c r="S611" s="224">
        <v>0</v>
      </c>
      <c r="T611" s="225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26" t="s">
        <v>212</v>
      </c>
      <c r="AT611" s="226" t="s">
        <v>163</v>
      </c>
      <c r="AU611" s="226" t="s">
        <v>80</v>
      </c>
      <c r="AY611" s="20" t="s">
        <v>161</v>
      </c>
      <c r="BE611" s="227">
        <f>IF(N611="základní",J611,0)</f>
        <v>0</v>
      </c>
      <c r="BF611" s="227">
        <f>IF(N611="snížená",J611,0)</f>
        <v>0</v>
      </c>
      <c r="BG611" s="227">
        <f>IF(N611="zákl. přenesená",J611,0)</f>
        <v>0</v>
      </c>
      <c r="BH611" s="227">
        <f>IF(N611="sníž. přenesená",J611,0)</f>
        <v>0</v>
      </c>
      <c r="BI611" s="227">
        <f>IF(N611="nulová",J611,0)</f>
        <v>0</v>
      </c>
      <c r="BJ611" s="20" t="s">
        <v>78</v>
      </c>
      <c r="BK611" s="227">
        <f>ROUND(I611*H611,2)</f>
        <v>0</v>
      </c>
      <c r="BL611" s="20" t="s">
        <v>212</v>
      </c>
      <c r="BM611" s="226" t="s">
        <v>853</v>
      </c>
    </row>
    <row r="612" s="2" customFormat="1">
      <c r="A612" s="41"/>
      <c r="B612" s="42"/>
      <c r="C612" s="43"/>
      <c r="D612" s="228" t="s">
        <v>169</v>
      </c>
      <c r="E612" s="43"/>
      <c r="F612" s="229" t="s">
        <v>852</v>
      </c>
      <c r="G612" s="43"/>
      <c r="H612" s="43"/>
      <c r="I612" s="230"/>
      <c r="J612" s="43"/>
      <c r="K612" s="43"/>
      <c r="L612" s="47"/>
      <c r="M612" s="231"/>
      <c r="N612" s="232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169</v>
      </c>
      <c r="AU612" s="20" t="s">
        <v>80</v>
      </c>
    </row>
    <row r="613" s="2" customFormat="1" ht="16.5" customHeight="1">
      <c r="A613" s="41"/>
      <c r="B613" s="42"/>
      <c r="C613" s="215" t="s">
        <v>854</v>
      </c>
      <c r="D613" s="215" t="s">
        <v>163</v>
      </c>
      <c r="E613" s="216" t="s">
        <v>855</v>
      </c>
      <c r="F613" s="217" t="s">
        <v>856</v>
      </c>
      <c r="G613" s="218" t="s">
        <v>857</v>
      </c>
      <c r="H613" s="219">
        <v>1</v>
      </c>
      <c r="I613" s="220"/>
      <c r="J613" s="221">
        <f>ROUND(I613*H613,2)</f>
        <v>0</v>
      </c>
      <c r="K613" s="217" t="s">
        <v>19</v>
      </c>
      <c r="L613" s="47"/>
      <c r="M613" s="222" t="s">
        <v>19</v>
      </c>
      <c r="N613" s="223" t="s">
        <v>42</v>
      </c>
      <c r="O613" s="87"/>
      <c r="P613" s="224">
        <f>O613*H613</f>
        <v>0</v>
      </c>
      <c r="Q613" s="224">
        <v>0</v>
      </c>
      <c r="R613" s="224">
        <f>Q613*H613</f>
        <v>0</v>
      </c>
      <c r="S613" s="224">
        <v>0</v>
      </c>
      <c r="T613" s="225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26" t="s">
        <v>212</v>
      </c>
      <c r="AT613" s="226" t="s">
        <v>163</v>
      </c>
      <c r="AU613" s="226" t="s">
        <v>80</v>
      </c>
      <c r="AY613" s="20" t="s">
        <v>161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20" t="s">
        <v>78</v>
      </c>
      <c r="BK613" s="227">
        <f>ROUND(I613*H613,2)</f>
        <v>0</v>
      </c>
      <c r="BL613" s="20" t="s">
        <v>212</v>
      </c>
      <c r="BM613" s="226" t="s">
        <v>858</v>
      </c>
    </row>
    <row r="614" s="2" customFormat="1">
      <c r="A614" s="41"/>
      <c r="B614" s="42"/>
      <c r="C614" s="43"/>
      <c r="D614" s="228" t="s">
        <v>169</v>
      </c>
      <c r="E614" s="43"/>
      <c r="F614" s="229" t="s">
        <v>856</v>
      </c>
      <c r="G614" s="43"/>
      <c r="H614" s="43"/>
      <c r="I614" s="230"/>
      <c r="J614" s="43"/>
      <c r="K614" s="43"/>
      <c r="L614" s="47"/>
      <c r="M614" s="231"/>
      <c r="N614" s="232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169</v>
      </c>
      <c r="AU614" s="20" t="s">
        <v>80</v>
      </c>
    </row>
    <row r="615" s="12" customFormat="1" ht="22.8" customHeight="1">
      <c r="A615" s="12"/>
      <c r="B615" s="199"/>
      <c r="C615" s="200"/>
      <c r="D615" s="201" t="s">
        <v>70</v>
      </c>
      <c r="E615" s="213" t="s">
        <v>859</v>
      </c>
      <c r="F615" s="213" t="s">
        <v>860</v>
      </c>
      <c r="G615" s="200"/>
      <c r="H615" s="200"/>
      <c r="I615" s="203"/>
      <c r="J615" s="214">
        <f>BK615</f>
        <v>0</v>
      </c>
      <c r="K615" s="200"/>
      <c r="L615" s="205"/>
      <c r="M615" s="206"/>
      <c r="N615" s="207"/>
      <c r="O615" s="207"/>
      <c r="P615" s="208">
        <f>SUM(P616:P714)</f>
        <v>0</v>
      </c>
      <c r="Q615" s="207"/>
      <c r="R615" s="208">
        <f>SUM(R616:R714)</f>
        <v>7.4351851600000014</v>
      </c>
      <c r="S615" s="207"/>
      <c r="T615" s="209">
        <f>SUM(T616:T714)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10" t="s">
        <v>80</v>
      </c>
      <c r="AT615" s="211" t="s">
        <v>70</v>
      </c>
      <c r="AU615" s="211" t="s">
        <v>78</v>
      </c>
      <c r="AY615" s="210" t="s">
        <v>161</v>
      </c>
      <c r="BK615" s="212">
        <f>SUM(BK616:BK714)</f>
        <v>0</v>
      </c>
    </row>
    <row r="616" s="2" customFormat="1" ht="16.5" customHeight="1">
      <c r="A616" s="41"/>
      <c r="B616" s="42"/>
      <c r="C616" s="215" t="s">
        <v>520</v>
      </c>
      <c r="D616" s="215" t="s">
        <v>163</v>
      </c>
      <c r="E616" s="216" t="s">
        <v>861</v>
      </c>
      <c r="F616" s="217" t="s">
        <v>862</v>
      </c>
      <c r="G616" s="218" t="s">
        <v>192</v>
      </c>
      <c r="H616" s="219">
        <v>13.938000000000001</v>
      </c>
      <c r="I616" s="220"/>
      <c r="J616" s="221">
        <f>ROUND(I616*H616,2)</f>
        <v>0</v>
      </c>
      <c r="K616" s="217" t="s">
        <v>167</v>
      </c>
      <c r="L616" s="47"/>
      <c r="M616" s="222" t="s">
        <v>19</v>
      </c>
      <c r="N616" s="223" t="s">
        <v>42</v>
      </c>
      <c r="O616" s="87"/>
      <c r="P616" s="224">
        <f>O616*H616</f>
        <v>0</v>
      </c>
      <c r="Q616" s="224">
        <v>0.00189</v>
      </c>
      <c r="R616" s="224">
        <f>Q616*H616</f>
        <v>0.026342819999999999</v>
      </c>
      <c r="S616" s="224">
        <v>0</v>
      </c>
      <c r="T616" s="225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26" t="s">
        <v>212</v>
      </c>
      <c r="AT616" s="226" t="s">
        <v>163</v>
      </c>
      <c r="AU616" s="226" t="s">
        <v>80</v>
      </c>
      <c r="AY616" s="20" t="s">
        <v>161</v>
      </c>
      <c r="BE616" s="227">
        <f>IF(N616="základní",J616,0)</f>
        <v>0</v>
      </c>
      <c r="BF616" s="227">
        <f>IF(N616="snížená",J616,0)</f>
        <v>0</v>
      </c>
      <c r="BG616" s="227">
        <f>IF(N616="zákl. přenesená",J616,0)</f>
        <v>0</v>
      </c>
      <c r="BH616" s="227">
        <f>IF(N616="sníž. přenesená",J616,0)</f>
        <v>0</v>
      </c>
      <c r="BI616" s="227">
        <f>IF(N616="nulová",J616,0)</f>
        <v>0</v>
      </c>
      <c r="BJ616" s="20" t="s">
        <v>78</v>
      </c>
      <c r="BK616" s="227">
        <f>ROUND(I616*H616,2)</f>
        <v>0</v>
      </c>
      <c r="BL616" s="20" t="s">
        <v>212</v>
      </c>
      <c r="BM616" s="226" t="s">
        <v>863</v>
      </c>
    </row>
    <row r="617" s="2" customFormat="1">
      <c r="A617" s="41"/>
      <c r="B617" s="42"/>
      <c r="C617" s="43"/>
      <c r="D617" s="228" t="s">
        <v>169</v>
      </c>
      <c r="E617" s="43"/>
      <c r="F617" s="229" t="s">
        <v>864</v>
      </c>
      <c r="G617" s="43"/>
      <c r="H617" s="43"/>
      <c r="I617" s="230"/>
      <c r="J617" s="43"/>
      <c r="K617" s="43"/>
      <c r="L617" s="47"/>
      <c r="M617" s="231"/>
      <c r="N617" s="232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169</v>
      </c>
      <c r="AU617" s="20" t="s">
        <v>80</v>
      </c>
    </row>
    <row r="618" s="2" customFormat="1">
      <c r="A618" s="41"/>
      <c r="B618" s="42"/>
      <c r="C618" s="43"/>
      <c r="D618" s="233" t="s">
        <v>171</v>
      </c>
      <c r="E618" s="43"/>
      <c r="F618" s="234" t="s">
        <v>865</v>
      </c>
      <c r="G618" s="43"/>
      <c r="H618" s="43"/>
      <c r="I618" s="230"/>
      <c r="J618" s="43"/>
      <c r="K618" s="43"/>
      <c r="L618" s="47"/>
      <c r="M618" s="231"/>
      <c r="N618" s="232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171</v>
      </c>
      <c r="AU618" s="20" t="s">
        <v>80</v>
      </c>
    </row>
    <row r="619" s="13" customFormat="1">
      <c r="A619" s="13"/>
      <c r="B619" s="235"/>
      <c r="C619" s="236"/>
      <c r="D619" s="228" t="s">
        <v>196</v>
      </c>
      <c r="E619" s="237" t="s">
        <v>19</v>
      </c>
      <c r="F619" s="238" t="s">
        <v>866</v>
      </c>
      <c r="G619" s="236"/>
      <c r="H619" s="239">
        <v>13.938000000000001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5" t="s">
        <v>196</v>
      </c>
      <c r="AU619" s="245" t="s">
        <v>80</v>
      </c>
      <c r="AV619" s="13" t="s">
        <v>80</v>
      </c>
      <c r="AW619" s="13" t="s">
        <v>33</v>
      </c>
      <c r="AX619" s="13" t="s">
        <v>71</v>
      </c>
      <c r="AY619" s="245" t="s">
        <v>161</v>
      </c>
    </row>
    <row r="620" s="14" customFormat="1">
      <c r="A620" s="14"/>
      <c r="B620" s="246"/>
      <c r="C620" s="247"/>
      <c r="D620" s="228" t="s">
        <v>196</v>
      </c>
      <c r="E620" s="248" t="s">
        <v>19</v>
      </c>
      <c r="F620" s="249" t="s">
        <v>198</v>
      </c>
      <c r="G620" s="247"/>
      <c r="H620" s="250">
        <v>13.938000000000001</v>
      </c>
      <c r="I620" s="251"/>
      <c r="J620" s="247"/>
      <c r="K620" s="247"/>
      <c r="L620" s="252"/>
      <c r="M620" s="253"/>
      <c r="N620" s="254"/>
      <c r="O620" s="254"/>
      <c r="P620" s="254"/>
      <c r="Q620" s="254"/>
      <c r="R620" s="254"/>
      <c r="S620" s="254"/>
      <c r="T620" s="255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6" t="s">
        <v>196</v>
      </c>
      <c r="AU620" s="256" t="s">
        <v>80</v>
      </c>
      <c r="AV620" s="14" t="s">
        <v>168</v>
      </c>
      <c r="AW620" s="14" t="s">
        <v>33</v>
      </c>
      <c r="AX620" s="14" t="s">
        <v>78</v>
      </c>
      <c r="AY620" s="256" t="s">
        <v>161</v>
      </c>
    </row>
    <row r="621" s="2" customFormat="1" ht="16.5" customHeight="1">
      <c r="A621" s="41"/>
      <c r="B621" s="42"/>
      <c r="C621" s="215" t="s">
        <v>867</v>
      </c>
      <c r="D621" s="215" t="s">
        <v>163</v>
      </c>
      <c r="E621" s="216" t="s">
        <v>868</v>
      </c>
      <c r="F621" s="217" t="s">
        <v>869</v>
      </c>
      <c r="G621" s="218" t="s">
        <v>166</v>
      </c>
      <c r="H621" s="219">
        <v>11</v>
      </c>
      <c r="I621" s="220"/>
      <c r="J621" s="221">
        <f>ROUND(I621*H621,2)</f>
        <v>0</v>
      </c>
      <c r="K621" s="217" t="s">
        <v>167</v>
      </c>
      <c r="L621" s="47"/>
      <c r="M621" s="222" t="s">
        <v>19</v>
      </c>
      <c r="N621" s="223" t="s">
        <v>42</v>
      </c>
      <c r="O621" s="87"/>
      <c r="P621" s="224">
        <f>O621*H621</f>
        <v>0</v>
      </c>
      <c r="Q621" s="224">
        <v>0.0026700000000000001</v>
      </c>
      <c r="R621" s="224">
        <f>Q621*H621</f>
        <v>0.02937</v>
      </c>
      <c r="S621" s="224">
        <v>0</v>
      </c>
      <c r="T621" s="225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26" t="s">
        <v>212</v>
      </c>
      <c r="AT621" s="226" t="s">
        <v>163</v>
      </c>
      <c r="AU621" s="226" t="s">
        <v>80</v>
      </c>
      <c r="AY621" s="20" t="s">
        <v>161</v>
      </c>
      <c r="BE621" s="227">
        <f>IF(N621="základní",J621,0)</f>
        <v>0</v>
      </c>
      <c r="BF621" s="227">
        <f>IF(N621="snížená",J621,0)</f>
        <v>0</v>
      </c>
      <c r="BG621" s="227">
        <f>IF(N621="zákl. přenesená",J621,0)</f>
        <v>0</v>
      </c>
      <c r="BH621" s="227">
        <f>IF(N621="sníž. přenesená",J621,0)</f>
        <v>0</v>
      </c>
      <c r="BI621" s="227">
        <f>IF(N621="nulová",J621,0)</f>
        <v>0</v>
      </c>
      <c r="BJ621" s="20" t="s">
        <v>78</v>
      </c>
      <c r="BK621" s="227">
        <f>ROUND(I621*H621,2)</f>
        <v>0</v>
      </c>
      <c r="BL621" s="20" t="s">
        <v>212</v>
      </c>
      <c r="BM621" s="226" t="s">
        <v>870</v>
      </c>
    </row>
    <row r="622" s="2" customFormat="1">
      <c r="A622" s="41"/>
      <c r="B622" s="42"/>
      <c r="C622" s="43"/>
      <c r="D622" s="228" t="s">
        <v>169</v>
      </c>
      <c r="E622" s="43"/>
      <c r="F622" s="229" t="s">
        <v>871</v>
      </c>
      <c r="G622" s="43"/>
      <c r="H622" s="43"/>
      <c r="I622" s="230"/>
      <c r="J622" s="43"/>
      <c r="K622" s="43"/>
      <c r="L622" s="47"/>
      <c r="M622" s="231"/>
      <c r="N622" s="232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169</v>
      </c>
      <c r="AU622" s="20" t="s">
        <v>80</v>
      </c>
    </row>
    <row r="623" s="2" customFormat="1">
      <c r="A623" s="41"/>
      <c r="B623" s="42"/>
      <c r="C623" s="43"/>
      <c r="D623" s="233" t="s">
        <v>171</v>
      </c>
      <c r="E623" s="43"/>
      <c r="F623" s="234" t="s">
        <v>872</v>
      </c>
      <c r="G623" s="43"/>
      <c r="H623" s="43"/>
      <c r="I623" s="230"/>
      <c r="J623" s="43"/>
      <c r="K623" s="43"/>
      <c r="L623" s="47"/>
      <c r="M623" s="231"/>
      <c r="N623" s="232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171</v>
      </c>
      <c r="AU623" s="20" t="s">
        <v>80</v>
      </c>
    </row>
    <row r="624" s="13" customFormat="1">
      <c r="A624" s="13"/>
      <c r="B624" s="235"/>
      <c r="C624" s="236"/>
      <c r="D624" s="228" t="s">
        <v>196</v>
      </c>
      <c r="E624" s="237" t="s">
        <v>19</v>
      </c>
      <c r="F624" s="238" t="s">
        <v>873</v>
      </c>
      <c r="G624" s="236"/>
      <c r="H624" s="239">
        <v>11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5" t="s">
        <v>196</v>
      </c>
      <c r="AU624" s="245" t="s">
        <v>80</v>
      </c>
      <c r="AV624" s="13" t="s">
        <v>80</v>
      </c>
      <c r="AW624" s="13" t="s">
        <v>33</v>
      </c>
      <c r="AX624" s="13" t="s">
        <v>71</v>
      </c>
      <c r="AY624" s="245" t="s">
        <v>161</v>
      </c>
    </row>
    <row r="625" s="14" customFormat="1">
      <c r="A625" s="14"/>
      <c r="B625" s="246"/>
      <c r="C625" s="247"/>
      <c r="D625" s="228" t="s">
        <v>196</v>
      </c>
      <c r="E625" s="248" t="s">
        <v>19</v>
      </c>
      <c r="F625" s="249" t="s">
        <v>198</v>
      </c>
      <c r="G625" s="247"/>
      <c r="H625" s="250">
        <v>11</v>
      </c>
      <c r="I625" s="251"/>
      <c r="J625" s="247"/>
      <c r="K625" s="247"/>
      <c r="L625" s="252"/>
      <c r="M625" s="253"/>
      <c r="N625" s="254"/>
      <c r="O625" s="254"/>
      <c r="P625" s="254"/>
      <c r="Q625" s="254"/>
      <c r="R625" s="254"/>
      <c r="S625" s="254"/>
      <c r="T625" s="25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6" t="s">
        <v>196</v>
      </c>
      <c r="AU625" s="256" t="s">
        <v>80</v>
      </c>
      <c r="AV625" s="14" t="s">
        <v>168</v>
      </c>
      <c r="AW625" s="14" t="s">
        <v>33</v>
      </c>
      <c r="AX625" s="14" t="s">
        <v>78</v>
      </c>
      <c r="AY625" s="256" t="s">
        <v>161</v>
      </c>
    </row>
    <row r="626" s="2" customFormat="1" ht="16.5" customHeight="1">
      <c r="A626" s="41"/>
      <c r="B626" s="42"/>
      <c r="C626" s="257" t="s">
        <v>525</v>
      </c>
      <c r="D626" s="257" t="s">
        <v>241</v>
      </c>
      <c r="E626" s="258" t="s">
        <v>874</v>
      </c>
      <c r="F626" s="259" t="s">
        <v>875</v>
      </c>
      <c r="G626" s="260" t="s">
        <v>166</v>
      </c>
      <c r="H626" s="261">
        <v>11</v>
      </c>
      <c r="I626" s="262"/>
      <c r="J626" s="263">
        <f>ROUND(I626*H626,2)</f>
        <v>0</v>
      </c>
      <c r="K626" s="259" t="s">
        <v>167</v>
      </c>
      <c r="L626" s="264"/>
      <c r="M626" s="265" t="s">
        <v>19</v>
      </c>
      <c r="N626" s="266" t="s">
        <v>42</v>
      </c>
      <c r="O626" s="87"/>
      <c r="P626" s="224">
        <f>O626*H626</f>
        <v>0</v>
      </c>
      <c r="Q626" s="224">
        <v>0.00062</v>
      </c>
      <c r="R626" s="224">
        <f>Q626*H626</f>
        <v>0.0068199999999999997</v>
      </c>
      <c r="S626" s="224">
        <v>0</v>
      </c>
      <c r="T626" s="225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26" t="s">
        <v>262</v>
      </c>
      <c r="AT626" s="226" t="s">
        <v>241</v>
      </c>
      <c r="AU626" s="226" t="s">
        <v>80</v>
      </c>
      <c r="AY626" s="20" t="s">
        <v>161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20" t="s">
        <v>78</v>
      </c>
      <c r="BK626" s="227">
        <f>ROUND(I626*H626,2)</f>
        <v>0</v>
      </c>
      <c r="BL626" s="20" t="s">
        <v>212</v>
      </c>
      <c r="BM626" s="226" t="s">
        <v>876</v>
      </c>
    </row>
    <row r="627" s="2" customFormat="1">
      <c r="A627" s="41"/>
      <c r="B627" s="42"/>
      <c r="C627" s="43"/>
      <c r="D627" s="228" t="s">
        <v>169</v>
      </c>
      <c r="E627" s="43"/>
      <c r="F627" s="229" t="s">
        <v>875</v>
      </c>
      <c r="G627" s="43"/>
      <c r="H627" s="43"/>
      <c r="I627" s="230"/>
      <c r="J627" s="43"/>
      <c r="K627" s="43"/>
      <c r="L627" s="47"/>
      <c r="M627" s="231"/>
      <c r="N627" s="232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169</v>
      </c>
      <c r="AU627" s="20" t="s">
        <v>80</v>
      </c>
    </row>
    <row r="628" s="2" customFormat="1" ht="16.5" customHeight="1">
      <c r="A628" s="41"/>
      <c r="B628" s="42"/>
      <c r="C628" s="215" t="s">
        <v>877</v>
      </c>
      <c r="D628" s="215" t="s">
        <v>163</v>
      </c>
      <c r="E628" s="216" t="s">
        <v>878</v>
      </c>
      <c r="F628" s="217" t="s">
        <v>879</v>
      </c>
      <c r="G628" s="218" t="s">
        <v>166</v>
      </c>
      <c r="H628" s="219">
        <v>31</v>
      </c>
      <c r="I628" s="220"/>
      <c r="J628" s="221">
        <f>ROUND(I628*H628,2)</f>
        <v>0</v>
      </c>
      <c r="K628" s="217" t="s">
        <v>167</v>
      </c>
      <c r="L628" s="47"/>
      <c r="M628" s="222" t="s">
        <v>19</v>
      </c>
      <c r="N628" s="223" t="s">
        <v>42</v>
      </c>
      <c r="O628" s="87"/>
      <c r="P628" s="224">
        <f>O628*H628</f>
        <v>0</v>
      </c>
      <c r="Q628" s="224">
        <v>0</v>
      </c>
      <c r="R628" s="224">
        <f>Q628*H628</f>
        <v>0</v>
      </c>
      <c r="S628" s="224">
        <v>0</v>
      </c>
      <c r="T628" s="225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26" t="s">
        <v>212</v>
      </c>
      <c r="AT628" s="226" t="s">
        <v>163</v>
      </c>
      <c r="AU628" s="226" t="s">
        <v>80</v>
      </c>
      <c r="AY628" s="20" t="s">
        <v>161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20" t="s">
        <v>78</v>
      </c>
      <c r="BK628" s="227">
        <f>ROUND(I628*H628,2)</f>
        <v>0</v>
      </c>
      <c r="BL628" s="20" t="s">
        <v>212</v>
      </c>
      <c r="BM628" s="226" t="s">
        <v>880</v>
      </c>
    </row>
    <row r="629" s="2" customFormat="1">
      <c r="A629" s="41"/>
      <c r="B629" s="42"/>
      <c r="C629" s="43"/>
      <c r="D629" s="228" t="s">
        <v>169</v>
      </c>
      <c r="E629" s="43"/>
      <c r="F629" s="229" t="s">
        <v>881</v>
      </c>
      <c r="G629" s="43"/>
      <c r="H629" s="43"/>
      <c r="I629" s="230"/>
      <c r="J629" s="43"/>
      <c r="K629" s="43"/>
      <c r="L629" s="47"/>
      <c r="M629" s="231"/>
      <c r="N629" s="232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169</v>
      </c>
      <c r="AU629" s="20" t="s">
        <v>80</v>
      </c>
    </row>
    <row r="630" s="2" customFormat="1">
      <c r="A630" s="41"/>
      <c r="B630" s="42"/>
      <c r="C630" s="43"/>
      <c r="D630" s="233" t="s">
        <v>171</v>
      </c>
      <c r="E630" s="43"/>
      <c r="F630" s="234" t="s">
        <v>882</v>
      </c>
      <c r="G630" s="43"/>
      <c r="H630" s="43"/>
      <c r="I630" s="230"/>
      <c r="J630" s="43"/>
      <c r="K630" s="43"/>
      <c r="L630" s="47"/>
      <c r="M630" s="231"/>
      <c r="N630" s="232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171</v>
      </c>
      <c r="AU630" s="20" t="s">
        <v>80</v>
      </c>
    </row>
    <row r="631" s="15" customFormat="1">
      <c r="A631" s="15"/>
      <c r="B631" s="267"/>
      <c r="C631" s="268"/>
      <c r="D631" s="228" t="s">
        <v>196</v>
      </c>
      <c r="E631" s="269" t="s">
        <v>19</v>
      </c>
      <c r="F631" s="270" t="s">
        <v>883</v>
      </c>
      <c r="G631" s="268"/>
      <c r="H631" s="269" t="s">
        <v>19</v>
      </c>
      <c r="I631" s="271"/>
      <c r="J631" s="268"/>
      <c r="K631" s="268"/>
      <c r="L631" s="272"/>
      <c r="M631" s="273"/>
      <c r="N631" s="274"/>
      <c r="O631" s="274"/>
      <c r="P631" s="274"/>
      <c r="Q631" s="274"/>
      <c r="R631" s="274"/>
      <c r="S631" s="274"/>
      <c r="T631" s="27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6" t="s">
        <v>196</v>
      </c>
      <c r="AU631" s="276" t="s">
        <v>80</v>
      </c>
      <c r="AV631" s="15" t="s">
        <v>78</v>
      </c>
      <c r="AW631" s="15" t="s">
        <v>33</v>
      </c>
      <c r="AX631" s="15" t="s">
        <v>71</v>
      </c>
      <c r="AY631" s="276" t="s">
        <v>161</v>
      </c>
    </row>
    <row r="632" s="13" customFormat="1">
      <c r="A632" s="13"/>
      <c r="B632" s="235"/>
      <c r="C632" s="236"/>
      <c r="D632" s="228" t="s">
        <v>196</v>
      </c>
      <c r="E632" s="237" t="s">
        <v>19</v>
      </c>
      <c r="F632" s="238" t="s">
        <v>884</v>
      </c>
      <c r="G632" s="236"/>
      <c r="H632" s="239">
        <v>20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5" t="s">
        <v>196</v>
      </c>
      <c r="AU632" s="245" t="s">
        <v>80</v>
      </c>
      <c r="AV632" s="13" t="s">
        <v>80</v>
      </c>
      <c r="AW632" s="13" t="s">
        <v>33</v>
      </c>
      <c r="AX632" s="13" t="s">
        <v>71</v>
      </c>
      <c r="AY632" s="245" t="s">
        <v>161</v>
      </c>
    </row>
    <row r="633" s="13" customFormat="1">
      <c r="A633" s="13"/>
      <c r="B633" s="235"/>
      <c r="C633" s="236"/>
      <c r="D633" s="228" t="s">
        <v>196</v>
      </c>
      <c r="E633" s="237" t="s">
        <v>19</v>
      </c>
      <c r="F633" s="238" t="s">
        <v>885</v>
      </c>
      <c r="G633" s="236"/>
      <c r="H633" s="239">
        <v>11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5" t="s">
        <v>196</v>
      </c>
      <c r="AU633" s="245" t="s">
        <v>80</v>
      </c>
      <c r="AV633" s="13" t="s">
        <v>80</v>
      </c>
      <c r="AW633" s="13" t="s">
        <v>33</v>
      </c>
      <c r="AX633" s="13" t="s">
        <v>71</v>
      </c>
      <c r="AY633" s="245" t="s">
        <v>161</v>
      </c>
    </row>
    <row r="634" s="14" customFormat="1">
      <c r="A634" s="14"/>
      <c r="B634" s="246"/>
      <c r="C634" s="247"/>
      <c r="D634" s="228" t="s">
        <v>196</v>
      </c>
      <c r="E634" s="248" t="s">
        <v>19</v>
      </c>
      <c r="F634" s="249" t="s">
        <v>198</v>
      </c>
      <c r="G634" s="247"/>
      <c r="H634" s="250">
        <v>31</v>
      </c>
      <c r="I634" s="251"/>
      <c r="J634" s="247"/>
      <c r="K634" s="247"/>
      <c r="L634" s="252"/>
      <c r="M634" s="253"/>
      <c r="N634" s="254"/>
      <c r="O634" s="254"/>
      <c r="P634" s="254"/>
      <c r="Q634" s="254"/>
      <c r="R634" s="254"/>
      <c r="S634" s="254"/>
      <c r="T634" s="255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6" t="s">
        <v>196</v>
      </c>
      <c r="AU634" s="256" t="s">
        <v>80</v>
      </c>
      <c r="AV634" s="14" t="s">
        <v>168</v>
      </c>
      <c r="AW634" s="14" t="s">
        <v>33</v>
      </c>
      <c r="AX634" s="14" t="s">
        <v>78</v>
      </c>
      <c r="AY634" s="256" t="s">
        <v>161</v>
      </c>
    </row>
    <row r="635" s="2" customFormat="1" ht="16.5" customHeight="1">
      <c r="A635" s="41"/>
      <c r="B635" s="42"/>
      <c r="C635" s="257" t="s">
        <v>529</v>
      </c>
      <c r="D635" s="257" t="s">
        <v>241</v>
      </c>
      <c r="E635" s="258" t="s">
        <v>886</v>
      </c>
      <c r="F635" s="259" t="s">
        <v>887</v>
      </c>
      <c r="G635" s="260" t="s">
        <v>281</v>
      </c>
      <c r="H635" s="261">
        <v>3.9900000000000002</v>
      </c>
      <c r="I635" s="262"/>
      <c r="J635" s="263">
        <f>ROUND(I635*H635,2)</f>
        <v>0</v>
      </c>
      <c r="K635" s="259" t="s">
        <v>167</v>
      </c>
      <c r="L635" s="264"/>
      <c r="M635" s="265" t="s">
        <v>19</v>
      </c>
      <c r="N635" s="266" t="s">
        <v>42</v>
      </c>
      <c r="O635" s="87"/>
      <c r="P635" s="224">
        <f>O635*H635</f>
        <v>0</v>
      </c>
      <c r="Q635" s="224">
        <v>0.0012999999999999999</v>
      </c>
      <c r="R635" s="224">
        <f>Q635*H635</f>
        <v>0.0051869999999999998</v>
      </c>
      <c r="S635" s="224">
        <v>0</v>
      </c>
      <c r="T635" s="225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26" t="s">
        <v>262</v>
      </c>
      <c r="AT635" s="226" t="s">
        <v>241</v>
      </c>
      <c r="AU635" s="226" t="s">
        <v>80</v>
      </c>
      <c r="AY635" s="20" t="s">
        <v>161</v>
      </c>
      <c r="BE635" s="227">
        <f>IF(N635="základní",J635,0)</f>
        <v>0</v>
      </c>
      <c r="BF635" s="227">
        <f>IF(N635="snížená",J635,0)</f>
        <v>0</v>
      </c>
      <c r="BG635" s="227">
        <f>IF(N635="zákl. přenesená",J635,0)</f>
        <v>0</v>
      </c>
      <c r="BH635" s="227">
        <f>IF(N635="sníž. přenesená",J635,0)</f>
        <v>0</v>
      </c>
      <c r="BI635" s="227">
        <f>IF(N635="nulová",J635,0)</f>
        <v>0</v>
      </c>
      <c r="BJ635" s="20" t="s">
        <v>78</v>
      </c>
      <c r="BK635" s="227">
        <f>ROUND(I635*H635,2)</f>
        <v>0</v>
      </c>
      <c r="BL635" s="20" t="s">
        <v>212</v>
      </c>
      <c r="BM635" s="226" t="s">
        <v>888</v>
      </c>
    </row>
    <row r="636" s="2" customFormat="1">
      <c r="A636" s="41"/>
      <c r="B636" s="42"/>
      <c r="C636" s="43"/>
      <c r="D636" s="228" t="s">
        <v>169</v>
      </c>
      <c r="E636" s="43"/>
      <c r="F636" s="229" t="s">
        <v>887</v>
      </c>
      <c r="G636" s="43"/>
      <c r="H636" s="43"/>
      <c r="I636" s="230"/>
      <c r="J636" s="43"/>
      <c r="K636" s="43"/>
      <c r="L636" s="47"/>
      <c r="M636" s="231"/>
      <c r="N636" s="232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169</v>
      </c>
      <c r="AU636" s="20" t="s">
        <v>80</v>
      </c>
    </row>
    <row r="637" s="13" customFormat="1">
      <c r="A637" s="13"/>
      <c r="B637" s="235"/>
      <c r="C637" s="236"/>
      <c r="D637" s="228" t="s">
        <v>196</v>
      </c>
      <c r="E637" s="237" t="s">
        <v>19</v>
      </c>
      <c r="F637" s="238" t="s">
        <v>889</v>
      </c>
      <c r="G637" s="236"/>
      <c r="H637" s="239">
        <v>7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5" t="s">
        <v>196</v>
      </c>
      <c r="AU637" s="245" t="s">
        <v>80</v>
      </c>
      <c r="AV637" s="13" t="s">
        <v>80</v>
      </c>
      <c r="AW637" s="13" t="s">
        <v>33</v>
      </c>
      <c r="AX637" s="13" t="s">
        <v>71</v>
      </c>
      <c r="AY637" s="245" t="s">
        <v>161</v>
      </c>
    </row>
    <row r="638" s="13" customFormat="1">
      <c r="A638" s="13"/>
      <c r="B638" s="235"/>
      <c r="C638" s="236"/>
      <c r="D638" s="228" t="s">
        <v>196</v>
      </c>
      <c r="E638" s="237" t="s">
        <v>19</v>
      </c>
      <c r="F638" s="238" t="s">
        <v>890</v>
      </c>
      <c r="G638" s="236"/>
      <c r="H638" s="239">
        <v>4.4000000000000004</v>
      </c>
      <c r="I638" s="240"/>
      <c r="J638" s="236"/>
      <c r="K638" s="236"/>
      <c r="L638" s="241"/>
      <c r="M638" s="242"/>
      <c r="N638" s="243"/>
      <c r="O638" s="243"/>
      <c r="P638" s="243"/>
      <c r="Q638" s="243"/>
      <c r="R638" s="243"/>
      <c r="S638" s="243"/>
      <c r="T638" s="24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5" t="s">
        <v>196</v>
      </c>
      <c r="AU638" s="245" t="s">
        <v>80</v>
      </c>
      <c r="AV638" s="13" t="s">
        <v>80</v>
      </c>
      <c r="AW638" s="13" t="s">
        <v>33</v>
      </c>
      <c r="AX638" s="13" t="s">
        <v>71</v>
      </c>
      <c r="AY638" s="245" t="s">
        <v>161</v>
      </c>
    </row>
    <row r="639" s="14" customFormat="1">
      <c r="A639" s="14"/>
      <c r="B639" s="246"/>
      <c r="C639" s="247"/>
      <c r="D639" s="228" t="s">
        <v>196</v>
      </c>
      <c r="E639" s="248" t="s">
        <v>19</v>
      </c>
      <c r="F639" s="249" t="s">
        <v>198</v>
      </c>
      <c r="G639" s="247"/>
      <c r="H639" s="250">
        <v>11.4</v>
      </c>
      <c r="I639" s="251"/>
      <c r="J639" s="247"/>
      <c r="K639" s="247"/>
      <c r="L639" s="252"/>
      <c r="M639" s="253"/>
      <c r="N639" s="254"/>
      <c r="O639" s="254"/>
      <c r="P639" s="254"/>
      <c r="Q639" s="254"/>
      <c r="R639" s="254"/>
      <c r="S639" s="254"/>
      <c r="T639" s="25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6" t="s">
        <v>196</v>
      </c>
      <c r="AU639" s="256" t="s">
        <v>80</v>
      </c>
      <c r="AV639" s="14" t="s">
        <v>168</v>
      </c>
      <c r="AW639" s="14" t="s">
        <v>33</v>
      </c>
      <c r="AX639" s="14" t="s">
        <v>71</v>
      </c>
      <c r="AY639" s="256" t="s">
        <v>161</v>
      </c>
    </row>
    <row r="640" s="13" customFormat="1">
      <c r="A640" s="13"/>
      <c r="B640" s="235"/>
      <c r="C640" s="236"/>
      <c r="D640" s="228" t="s">
        <v>196</v>
      </c>
      <c r="E640" s="237" t="s">
        <v>19</v>
      </c>
      <c r="F640" s="238" t="s">
        <v>891</v>
      </c>
      <c r="G640" s="236"/>
      <c r="H640" s="239">
        <v>3.9900000000000002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5" t="s">
        <v>196</v>
      </c>
      <c r="AU640" s="245" t="s">
        <v>80</v>
      </c>
      <c r="AV640" s="13" t="s">
        <v>80</v>
      </c>
      <c r="AW640" s="13" t="s">
        <v>33</v>
      </c>
      <c r="AX640" s="13" t="s">
        <v>71</v>
      </c>
      <c r="AY640" s="245" t="s">
        <v>161</v>
      </c>
    </row>
    <row r="641" s="14" customFormat="1">
      <c r="A641" s="14"/>
      <c r="B641" s="246"/>
      <c r="C641" s="247"/>
      <c r="D641" s="228" t="s">
        <v>196</v>
      </c>
      <c r="E641" s="248" t="s">
        <v>19</v>
      </c>
      <c r="F641" s="249" t="s">
        <v>198</v>
      </c>
      <c r="G641" s="247"/>
      <c r="H641" s="250">
        <v>3.9900000000000002</v>
      </c>
      <c r="I641" s="251"/>
      <c r="J641" s="247"/>
      <c r="K641" s="247"/>
      <c r="L641" s="252"/>
      <c r="M641" s="253"/>
      <c r="N641" s="254"/>
      <c r="O641" s="254"/>
      <c r="P641" s="254"/>
      <c r="Q641" s="254"/>
      <c r="R641" s="254"/>
      <c r="S641" s="254"/>
      <c r="T641" s="25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6" t="s">
        <v>196</v>
      </c>
      <c r="AU641" s="256" t="s">
        <v>80</v>
      </c>
      <c r="AV641" s="14" t="s">
        <v>168</v>
      </c>
      <c r="AW641" s="14" t="s">
        <v>33</v>
      </c>
      <c r="AX641" s="14" t="s">
        <v>78</v>
      </c>
      <c r="AY641" s="256" t="s">
        <v>161</v>
      </c>
    </row>
    <row r="642" s="2" customFormat="1" ht="16.5" customHeight="1">
      <c r="A642" s="41"/>
      <c r="B642" s="42"/>
      <c r="C642" s="215" t="s">
        <v>892</v>
      </c>
      <c r="D642" s="215" t="s">
        <v>163</v>
      </c>
      <c r="E642" s="216" t="s">
        <v>893</v>
      </c>
      <c r="F642" s="217" t="s">
        <v>894</v>
      </c>
      <c r="G642" s="218" t="s">
        <v>281</v>
      </c>
      <c r="H642" s="219">
        <v>105.8</v>
      </c>
      <c r="I642" s="220"/>
      <c r="J642" s="221">
        <f>ROUND(I642*H642,2)</f>
        <v>0</v>
      </c>
      <c r="K642" s="217" t="s">
        <v>167</v>
      </c>
      <c r="L642" s="47"/>
      <c r="M642" s="222" t="s">
        <v>19</v>
      </c>
      <c r="N642" s="223" t="s">
        <v>42</v>
      </c>
      <c r="O642" s="87"/>
      <c r="P642" s="224">
        <f>O642*H642</f>
        <v>0</v>
      </c>
      <c r="Q642" s="224">
        <v>0</v>
      </c>
      <c r="R642" s="224">
        <f>Q642*H642</f>
        <v>0</v>
      </c>
      <c r="S642" s="224">
        <v>0</v>
      </c>
      <c r="T642" s="225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26" t="s">
        <v>212</v>
      </c>
      <c r="AT642" s="226" t="s">
        <v>163</v>
      </c>
      <c r="AU642" s="226" t="s">
        <v>80</v>
      </c>
      <c r="AY642" s="20" t="s">
        <v>161</v>
      </c>
      <c r="BE642" s="227">
        <f>IF(N642="základní",J642,0)</f>
        <v>0</v>
      </c>
      <c r="BF642" s="227">
        <f>IF(N642="snížená",J642,0)</f>
        <v>0</v>
      </c>
      <c r="BG642" s="227">
        <f>IF(N642="zákl. přenesená",J642,0)</f>
        <v>0</v>
      </c>
      <c r="BH642" s="227">
        <f>IF(N642="sníž. přenesená",J642,0)</f>
        <v>0</v>
      </c>
      <c r="BI642" s="227">
        <f>IF(N642="nulová",J642,0)</f>
        <v>0</v>
      </c>
      <c r="BJ642" s="20" t="s">
        <v>78</v>
      </c>
      <c r="BK642" s="227">
        <f>ROUND(I642*H642,2)</f>
        <v>0</v>
      </c>
      <c r="BL642" s="20" t="s">
        <v>212</v>
      </c>
      <c r="BM642" s="226" t="s">
        <v>895</v>
      </c>
    </row>
    <row r="643" s="2" customFormat="1">
      <c r="A643" s="41"/>
      <c r="B643" s="42"/>
      <c r="C643" s="43"/>
      <c r="D643" s="228" t="s">
        <v>169</v>
      </c>
      <c r="E643" s="43"/>
      <c r="F643" s="229" t="s">
        <v>896</v>
      </c>
      <c r="G643" s="43"/>
      <c r="H643" s="43"/>
      <c r="I643" s="230"/>
      <c r="J643" s="43"/>
      <c r="K643" s="43"/>
      <c r="L643" s="47"/>
      <c r="M643" s="231"/>
      <c r="N643" s="232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169</v>
      </c>
      <c r="AU643" s="20" t="s">
        <v>80</v>
      </c>
    </row>
    <row r="644" s="2" customFormat="1">
      <c r="A644" s="41"/>
      <c r="B644" s="42"/>
      <c r="C644" s="43"/>
      <c r="D644" s="233" t="s">
        <v>171</v>
      </c>
      <c r="E644" s="43"/>
      <c r="F644" s="234" t="s">
        <v>897</v>
      </c>
      <c r="G644" s="43"/>
      <c r="H644" s="43"/>
      <c r="I644" s="230"/>
      <c r="J644" s="43"/>
      <c r="K644" s="43"/>
      <c r="L644" s="47"/>
      <c r="M644" s="231"/>
      <c r="N644" s="232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171</v>
      </c>
      <c r="AU644" s="20" t="s">
        <v>80</v>
      </c>
    </row>
    <row r="645" s="15" customFormat="1">
      <c r="A645" s="15"/>
      <c r="B645" s="267"/>
      <c r="C645" s="268"/>
      <c r="D645" s="228" t="s">
        <v>196</v>
      </c>
      <c r="E645" s="269" t="s">
        <v>19</v>
      </c>
      <c r="F645" s="270" t="s">
        <v>898</v>
      </c>
      <c r="G645" s="268"/>
      <c r="H645" s="269" t="s">
        <v>19</v>
      </c>
      <c r="I645" s="271"/>
      <c r="J645" s="268"/>
      <c r="K645" s="268"/>
      <c r="L645" s="272"/>
      <c r="M645" s="273"/>
      <c r="N645" s="274"/>
      <c r="O645" s="274"/>
      <c r="P645" s="274"/>
      <c r="Q645" s="274"/>
      <c r="R645" s="274"/>
      <c r="S645" s="274"/>
      <c r="T645" s="27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6" t="s">
        <v>196</v>
      </c>
      <c r="AU645" s="276" t="s">
        <v>80</v>
      </c>
      <c r="AV645" s="15" t="s">
        <v>78</v>
      </c>
      <c r="AW645" s="15" t="s">
        <v>33</v>
      </c>
      <c r="AX645" s="15" t="s">
        <v>71</v>
      </c>
      <c r="AY645" s="276" t="s">
        <v>161</v>
      </c>
    </row>
    <row r="646" s="13" customFormat="1">
      <c r="A646" s="13"/>
      <c r="B646" s="235"/>
      <c r="C646" s="236"/>
      <c r="D646" s="228" t="s">
        <v>196</v>
      </c>
      <c r="E646" s="237" t="s">
        <v>19</v>
      </c>
      <c r="F646" s="238" t="s">
        <v>899</v>
      </c>
      <c r="G646" s="236"/>
      <c r="H646" s="239">
        <v>105.8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5" t="s">
        <v>196</v>
      </c>
      <c r="AU646" s="245" t="s">
        <v>80</v>
      </c>
      <c r="AV646" s="13" t="s">
        <v>80</v>
      </c>
      <c r="AW646" s="13" t="s">
        <v>33</v>
      </c>
      <c r="AX646" s="13" t="s">
        <v>71</v>
      </c>
      <c r="AY646" s="245" t="s">
        <v>161</v>
      </c>
    </row>
    <row r="647" s="14" customFormat="1">
      <c r="A647" s="14"/>
      <c r="B647" s="246"/>
      <c r="C647" s="247"/>
      <c r="D647" s="228" t="s">
        <v>196</v>
      </c>
      <c r="E647" s="248" t="s">
        <v>19</v>
      </c>
      <c r="F647" s="249" t="s">
        <v>198</v>
      </c>
      <c r="G647" s="247"/>
      <c r="H647" s="250">
        <v>105.8</v>
      </c>
      <c r="I647" s="251"/>
      <c r="J647" s="247"/>
      <c r="K647" s="247"/>
      <c r="L647" s="252"/>
      <c r="M647" s="253"/>
      <c r="N647" s="254"/>
      <c r="O647" s="254"/>
      <c r="P647" s="254"/>
      <c r="Q647" s="254"/>
      <c r="R647" s="254"/>
      <c r="S647" s="254"/>
      <c r="T647" s="25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6" t="s">
        <v>196</v>
      </c>
      <c r="AU647" s="256" t="s">
        <v>80</v>
      </c>
      <c r="AV647" s="14" t="s">
        <v>168</v>
      </c>
      <c r="AW647" s="14" t="s">
        <v>33</v>
      </c>
      <c r="AX647" s="14" t="s">
        <v>78</v>
      </c>
      <c r="AY647" s="256" t="s">
        <v>161</v>
      </c>
    </row>
    <row r="648" s="2" customFormat="1" ht="16.5" customHeight="1">
      <c r="A648" s="41"/>
      <c r="B648" s="42"/>
      <c r="C648" s="257" t="s">
        <v>534</v>
      </c>
      <c r="D648" s="257" t="s">
        <v>241</v>
      </c>
      <c r="E648" s="258" t="s">
        <v>900</v>
      </c>
      <c r="F648" s="259" t="s">
        <v>901</v>
      </c>
      <c r="G648" s="260" t="s">
        <v>192</v>
      </c>
      <c r="H648" s="261">
        <v>2.5630000000000002</v>
      </c>
      <c r="I648" s="262"/>
      <c r="J648" s="263">
        <f>ROUND(I648*H648,2)</f>
        <v>0</v>
      </c>
      <c r="K648" s="259" t="s">
        <v>167</v>
      </c>
      <c r="L648" s="264"/>
      <c r="M648" s="265" t="s">
        <v>19</v>
      </c>
      <c r="N648" s="266" t="s">
        <v>42</v>
      </c>
      <c r="O648" s="87"/>
      <c r="P648" s="224">
        <f>O648*H648</f>
        <v>0</v>
      </c>
      <c r="Q648" s="224">
        <v>0.44</v>
      </c>
      <c r="R648" s="224">
        <f>Q648*H648</f>
        <v>1.1277200000000001</v>
      </c>
      <c r="S648" s="224">
        <v>0</v>
      </c>
      <c r="T648" s="225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26" t="s">
        <v>262</v>
      </c>
      <c r="AT648" s="226" t="s">
        <v>241</v>
      </c>
      <c r="AU648" s="226" t="s">
        <v>80</v>
      </c>
      <c r="AY648" s="20" t="s">
        <v>161</v>
      </c>
      <c r="BE648" s="227">
        <f>IF(N648="základní",J648,0)</f>
        <v>0</v>
      </c>
      <c r="BF648" s="227">
        <f>IF(N648="snížená",J648,0)</f>
        <v>0</v>
      </c>
      <c r="BG648" s="227">
        <f>IF(N648="zákl. přenesená",J648,0)</f>
        <v>0</v>
      </c>
      <c r="BH648" s="227">
        <f>IF(N648="sníž. přenesená",J648,0)</f>
        <v>0</v>
      </c>
      <c r="BI648" s="227">
        <f>IF(N648="nulová",J648,0)</f>
        <v>0</v>
      </c>
      <c r="BJ648" s="20" t="s">
        <v>78</v>
      </c>
      <c r="BK648" s="227">
        <f>ROUND(I648*H648,2)</f>
        <v>0</v>
      </c>
      <c r="BL648" s="20" t="s">
        <v>212</v>
      </c>
      <c r="BM648" s="226" t="s">
        <v>902</v>
      </c>
    </row>
    <row r="649" s="2" customFormat="1">
      <c r="A649" s="41"/>
      <c r="B649" s="42"/>
      <c r="C649" s="43"/>
      <c r="D649" s="228" t="s">
        <v>169</v>
      </c>
      <c r="E649" s="43"/>
      <c r="F649" s="229" t="s">
        <v>901</v>
      </c>
      <c r="G649" s="43"/>
      <c r="H649" s="43"/>
      <c r="I649" s="230"/>
      <c r="J649" s="43"/>
      <c r="K649" s="43"/>
      <c r="L649" s="47"/>
      <c r="M649" s="231"/>
      <c r="N649" s="232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169</v>
      </c>
      <c r="AU649" s="20" t="s">
        <v>80</v>
      </c>
    </row>
    <row r="650" s="13" customFormat="1">
      <c r="A650" s="13"/>
      <c r="B650" s="235"/>
      <c r="C650" s="236"/>
      <c r="D650" s="228" t="s">
        <v>196</v>
      </c>
      <c r="E650" s="237" t="s">
        <v>19</v>
      </c>
      <c r="F650" s="238" t="s">
        <v>903</v>
      </c>
      <c r="G650" s="236"/>
      <c r="H650" s="239">
        <v>2.5630000000000002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5" t="s">
        <v>196</v>
      </c>
      <c r="AU650" s="245" t="s">
        <v>80</v>
      </c>
      <c r="AV650" s="13" t="s">
        <v>80</v>
      </c>
      <c r="AW650" s="13" t="s">
        <v>33</v>
      </c>
      <c r="AX650" s="13" t="s">
        <v>71</v>
      </c>
      <c r="AY650" s="245" t="s">
        <v>161</v>
      </c>
    </row>
    <row r="651" s="14" customFormat="1">
      <c r="A651" s="14"/>
      <c r="B651" s="246"/>
      <c r="C651" s="247"/>
      <c r="D651" s="228" t="s">
        <v>196</v>
      </c>
      <c r="E651" s="248" t="s">
        <v>19</v>
      </c>
      <c r="F651" s="249" t="s">
        <v>198</v>
      </c>
      <c r="G651" s="247"/>
      <c r="H651" s="250">
        <v>2.5630000000000002</v>
      </c>
      <c r="I651" s="251"/>
      <c r="J651" s="247"/>
      <c r="K651" s="247"/>
      <c r="L651" s="252"/>
      <c r="M651" s="253"/>
      <c r="N651" s="254"/>
      <c r="O651" s="254"/>
      <c r="P651" s="254"/>
      <c r="Q651" s="254"/>
      <c r="R651" s="254"/>
      <c r="S651" s="254"/>
      <c r="T651" s="25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6" t="s">
        <v>196</v>
      </c>
      <c r="AU651" s="256" t="s">
        <v>80</v>
      </c>
      <c r="AV651" s="14" t="s">
        <v>168</v>
      </c>
      <c r="AW651" s="14" t="s">
        <v>33</v>
      </c>
      <c r="AX651" s="14" t="s">
        <v>78</v>
      </c>
      <c r="AY651" s="256" t="s">
        <v>161</v>
      </c>
    </row>
    <row r="652" s="2" customFormat="1" ht="16.5" customHeight="1">
      <c r="A652" s="41"/>
      <c r="B652" s="42"/>
      <c r="C652" s="215" t="s">
        <v>904</v>
      </c>
      <c r="D652" s="215" t="s">
        <v>163</v>
      </c>
      <c r="E652" s="216" t="s">
        <v>905</v>
      </c>
      <c r="F652" s="217" t="s">
        <v>906</v>
      </c>
      <c r="G652" s="218" t="s">
        <v>192</v>
      </c>
      <c r="H652" s="219">
        <v>2.5630000000000002</v>
      </c>
      <c r="I652" s="220"/>
      <c r="J652" s="221">
        <f>ROUND(I652*H652,2)</f>
        <v>0</v>
      </c>
      <c r="K652" s="217" t="s">
        <v>167</v>
      </c>
      <c r="L652" s="47"/>
      <c r="M652" s="222" t="s">
        <v>19</v>
      </c>
      <c r="N652" s="223" t="s">
        <v>42</v>
      </c>
      <c r="O652" s="87"/>
      <c r="P652" s="224">
        <f>O652*H652</f>
        <v>0</v>
      </c>
      <c r="Q652" s="224">
        <v>0.012540000000000001</v>
      </c>
      <c r="R652" s="224">
        <f>Q652*H652</f>
        <v>0.032140020000000005</v>
      </c>
      <c r="S652" s="224">
        <v>0</v>
      </c>
      <c r="T652" s="225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26" t="s">
        <v>212</v>
      </c>
      <c r="AT652" s="226" t="s">
        <v>163</v>
      </c>
      <c r="AU652" s="226" t="s">
        <v>80</v>
      </c>
      <c r="AY652" s="20" t="s">
        <v>161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20" t="s">
        <v>78</v>
      </c>
      <c r="BK652" s="227">
        <f>ROUND(I652*H652,2)</f>
        <v>0</v>
      </c>
      <c r="BL652" s="20" t="s">
        <v>212</v>
      </c>
      <c r="BM652" s="226" t="s">
        <v>907</v>
      </c>
    </row>
    <row r="653" s="2" customFormat="1">
      <c r="A653" s="41"/>
      <c r="B653" s="42"/>
      <c r="C653" s="43"/>
      <c r="D653" s="228" t="s">
        <v>169</v>
      </c>
      <c r="E653" s="43"/>
      <c r="F653" s="229" t="s">
        <v>908</v>
      </c>
      <c r="G653" s="43"/>
      <c r="H653" s="43"/>
      <c r="I653" s="230"/>
      <c r="J653" s="43"/>
      <c r="K653" s="43"/>
      <c r="L653" s="47"/>
      <c r="M653" s="231"/>
      <c r="N653" s="232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169</v>
      </c>
      <c r="AU653" s="20" t="s">
        <v>80</v>
      </c>
    </row>
    <row r="654" s="2" customFormat="1">
      <c r="A654" s="41"/>
      <c r="B654" s="42"/>
      <c r="C654" s="43"/>
      <c r="D654" s="233" t="s">
        <v>171</v>
      </c>
      <c r="E654" s="43"/>
      <c r="F654" s="234" t="s">
        <v>909</v>
      </c>
      <c r="G654" s="43"/>
      <c r="H654" s="43"/>
      <c r="I654" s="230"/>
      <c r="J654" s="43"/>
      <c r="K654" s="43"/>
      <c r="L654" s="47"/>
      <c r="M654" s="231"/>
      <c r="N654" s="232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171</v>
      </c>
      <c r="AU654" s="20" t="s">
        <v>80</v>
      </c>
    </row>
    <row r="655" s="2" customFormat="1" ht="16.5" customHeight="1">
      <c r="A655" s="41"/>
      <c r="B655" s="42"/>
      <c r="C655" s="215" t="s">
        <v>541</v>
      </c>
      <c r="D655" s="215" t="s">
        <v>163</v>
      </c>
      <c r="E655" s="216" t="s">
        <v>910</v>
      </c>
      <c r="F655" s="217" t="s">
        <v>911</v>
      </c>
      <c r="G655" s="218" t="s">
        <v>281</v>
      </c>
      <c r="H655" s="219">
        <v>228.72</v>
      </c>
      <c r="I655" s="220"/>
      <c r="J655" s="221">
        <f>ROUND(I655*H655,2)</f>
        <v>0</v>
      </c>
      <c r="K655" s="217" t="s">
        <v>167</v>
      </c>
      <c r="L655" s="47"/>
      <c r="M655" s="222" t="s">
        <v>19</v>
      </c>
      <c r="N655" s="223" t="s">
        <v>42</v>
      </c>
      <c r="O655" s="87"/>
      <c r="P655" s="224">
        <f>O655*H655</f>
        <v>0</v>
      </c>
      <c r="Q655" s="224">
        <v>0</v>
      </c>
      <c r="R655" s="224">
        <f>Q655*H655</f>
        <v>0</v>
      </c>
      <c r="S655" s="224">
        <v>0</v>
      </c>
      <c r="T655" s="225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26" t="s">
        <v>212</v>
      </c>
      <c r="AT655" s="226" t="s">
        <v>163</v>
      </c>
      <c r="AU655" s="226" t="s">
        <v>80</v>
      </c>
      <c r="AY655" s="20" t="s">
        <v>161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20" t="s">
        <v>78</v>
      </c>
      <c r="BK655" s="227">
        <f>ROUND(I655*H655,2)</f>
        <v>0</v>
      </c>
      <c r="BL655" s="20" t="s">
        <v>212</v>
      </c>
      <c r="BM655" s="226" t="s">
        <v>912</v>
      </c>
    </row>
    <row r="656" s="2" customFormat="1">
      <c r="A656" s="41"/>
      <c r="B656" s="42"/>
      <c r="C656" s="43"/>
      <c r="D656" s="228" t="s">
        <v>169</v>
      </c>
      <c r="E656" s="43"/>
      <c r="F656" s="229" t="s">
        <v>913</v>
      </c>
      <c r="G656" s="43"/>
      <c r="H656" s="43"/>
      <c r="I656" s="230"/>
      <c r="J656" s="43"/>
      <c r="K656" s="43"/>
      <c r="L656" s="47"/>
      <c r="M656" s="231"/>
      <c r="N656" s="232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169</v>
      </c>
      <c r="AU656" s="20" t="s">
        <v>80</v>
      </c>
    </row>
    <row r="657" s="2" customFormat="1">
      <c r="A657" s="41"/>
      <c r="B657" s="42"/>
      <c r="C657" s="43"/>
      <c r="D657" s="233" t="s">
        <v>171</v>
      </c>
      <c r="E657" s="43"/>
      <c r="F657" s="234" t="s">
        <v>914</v>
      </c>
      <c r="G657" s="43"/>
      <c r="H657" s="43"/>
      <c r="I657" s="230"/>
      <c r="J657" s="43"/>
      <c r="K657" s="43"/>
      <c r="L657" s="47"/>
      <c r="M657" s="231"/>
      <c r="N657" s="232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171</v>
      </c>
      <c r="AU657" s="20" t="s">
        <v>80</v>
      </c>
    </row>
    <row r="658" s="15" customFormat="1">
      <c r="A658" s="15"/>
      <c r="B658" s="267"/>
      <c r="C658" s="268"/>
      <c r="D658" s="228" t="s">
        <v>196</v>
      </c>
      <c r="E658" s="269" t="s">
        <v>19</v>
      </c>
      <c r="F658" s="270" t="s">
        <v>915</v>
      </c>
      <c r="G658" s="268"/>
      <c r="H658" s="269" t="s">
        <v>19</v>
      </c>
      <c r="I658" s="271"/>
      <c r="J658" s="268"/>
      <c r="K658" s="268"/>
      <c r="L658" s="272"/>
      <c r="M658" s="273"/>
      <c r="N658" s="274"/>
      <c r="O658" s="274"/>
      <c r="P658" s="274"/>
      <c r="Q658" s="274"/>
      <c r="R658" s="274"/>
      <c r="S658" s="274"/>
      <c r="T658" s="27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6" t="s">
        <v>196</v>
      </c>
      <c r="AU658" s="276" t="s">
        <v>80</v>
      </c>
      <c r="AV658" s="15" t="s">
        <v>78</v>
      </c>
      <c r="AW658" s="15" t="s">
        <v>33</v>
      </c>
      <c r="AX658" s="15" t="s">
        <v>71</v>
      </c>
      <c r="AY658" s="276" t="s">
        <v>161</v>
      </c>
    </row>
    <row r="659" s="13" customFormat="1">
      <c r="A659" s="13"/>
      <c r="B659" s="235"/>
      <c r="C659" s="236"/>
      <c r="D659" s="228" t="s">
        <v>196</v>
      </c>
      <c r="E659" s="237" t="s">
        <v>19</v>
      </c>
      <c r="F659" s="238" t="s">
        <v>916</v>
      </c>
      <c r="G659" s="236"/>
      <c r="H659" s="239">
        <v>160.84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5" t="s">
        <v>196</v>
      </c>
      <c r="AU659" s="245" t="s">
        <v>80</v>
      </c>
      <c r="AV659" s="13" t="s">
        <v>80</v>
      </c>
      <c r="AW659" s="13" t="s">
        <v>33</v>
      </c>
      <c r="AX659" s="13" t="s">
        <v>71</v>
      </c>
      <c r="AY659" s="245" t="s">
        <v>161</v>
      </c>
    </row>
    <row r="660" s="13" customFormat="1">
      <c r="A660" s="13"/>
      <c r="B660" s="235"/>
      <c r="C660" s="236"/>
      <c r="D660" s="228" t="s">
        <v>196</v>
      </c>
      <c r="E660" s="237" t="s">
        <v>19</v>
      </c>
      <c r="F660" s="238" t="s">
        <v>917</v>
      </c>
      <c r="G660" s="236"/>
      <c r="H660" s="239">
        <v>12.199999999999999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5" t="s">
        <v>196</v>
      </c>
      <c r="AU660" s="245" t="s">
        <v>80</v>
      </c>
      <c r="AV660" s="13" t="s">
        <v>80</v>
      </c>
      <c r="AW660" s="13" t="s">
        <v>33</v>
      </c>
      <c r="AX660" s="13" t="s">
        <v>71</v>
      </c>
      <c r="AY660" s="245" t="s">
        <v>161</v>
      </c>
    </row>
    <row r="661" s="13" customFormat="1">
      <c r="A661" s="13"/>
      <c r="B661" s="235"/>
      <c r="C661" s="236"/>
      <c r="D661" s="228" t="s">
        <v>196</v>
      </c>
      <c r="E661" s="237" t="s">
        <v>19</v>
      </c>
      <c r="F661" s="238" t="s">
        <v>918</v>
      </c>
      <c r="G661" s="236"/>
      <c r="H661" s="239">
        <v>55.68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5" t="s">
        <v>196</v>
      </c>
      <c r="AU661" s="245" t="s">
        <v>80</v>
      </c>
      <c r="AV661" s="13" t="s">
        <v>80</v>
      </c>
      <c r="AW661" s="13" t="s">
        <v>33</v>
      </c>
      <c r="AX661" s="13" t="s">
        <v>71</v>
      </c>
      <c r="AY661" s="245" t="s">
        <v>161</v>
      </c>
    </row>
    <row r="662" s="14" customFormat="1">
      <c r="A662" s="14"/>
      <c r="B662" s="246"/>
      <c r="C662" s="247"/>
      <c r="D662" s="228" t="s">
        <v>196</v>
      </c>
      <c r="E662" s="248" t="s">
        <v>19</v>
      </c>
      <c r="F662" s="249" t="s">
        <v>198</v>
      </c>
      <c r="G662" s="247"/>
      <c r="H662" s="250">
        <v>228.72</v>
      </c>
      <c r="I662" s="251"/>
      <c r="J662" s="247"/>
      <c r="K662" s="247"/>
      <c r="L662" s="252"/>
      <c r="M662" s="253"/>
      <c r="N662" s="254"/>
      <c r="O662" s="254"/>
      <c r="P662" s="254"/>
      <c r="Q662" s="254"/>
      <c r="R662" s="254"/>
      <c r="S662" s="254"/>
      <c r="T662" s="255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6" t="s">
        <v>196</v>
      </c>
      <c r="AU662" s="256" t="s">
        <v>80</v>
      </c>
      <c r="AV662" s="14" t="s">
        <v>168</v>
      </c>
      <c r="AW662" s="14" t="s">
        <v>33</v>
      </c>
      <c r="AX662" s="14" t="s">
        <v>78</v>
      </c>
      <c r="AY662" s="256" t="s">
        <v>161</v>
      </c>
    </row>
    <row r="663" s="2" customFormat="1" ht="16.5" customHeight="1">
      <c r="A663" s="41"/>
      <c r="B663" s="42"/>
      <c r="C663" s="257" t="s">
        <v>919</v>
      </c>
      <c r="D663" s="257" t="s">
        <v>241</v>
      </c>
      <c r="E663" s="258" t="s">
        <v>920</v>
      </c>
      <c r="F663" s="259" t="s">
        <v>921</v>
      </c>
      <c r="G663" s="260" t="s">
        <v>192</v>
      </c>
      <c r="H663" s="261">
        <v>4.4500000000000002</v>
      </c>
      <c r="I663" s="262"/>
      <c r="J663" s="263">
        <f>ROUND(I663*H663,2)</f>
        <v>0</v>
      </c>
      <c r="K663" s="259" t="s">
        <v>167</v>
      </c>
      <c r="L663" s="264"/>
      <c r="M663" s="265" t="s">
        <v>19</v>
      </c>
      <c r="N663" s="266" t="s">
        <v>42</v>
      </c>
      <c r="O663" s="87"/>
      <c r="P663" s="224">
        <f>O663*H663</f>
        <v>0</v>
      </c>
      <c r="Q663" s="224">
        <v>0.55000000000000004</v>
      </c>
      <c r="R663" s="224">
        <f>Q663*H663</f>
        <v>2.4475000000000002</v>
      </c>
      <c r="S663" s="224">
        <v>0</v>
      </c>
      <c r="T663" s="225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26" t="s">
        <v>262</v>
      </c>
      <c r="AT663" s="226" t="s">
        <v>241</v>
      </c>
      <c r="AU663" s="226" t="s">
        <v>80</v>
      </c>
      <c r="AY663" s="20" t="s">
        <v>161</v>
      </c>
      <c r="BE663" s="227">
        <f>IF(N663="základní",J663,0)</f>
        <v>0</v>
      </c>
      <c r="BF663" s="227">
        <f>IF(N663="snížená",J663,0)</f>
        <v>0</v>
      </c>
      <c r="BG663" s="227">
        <f>IF(N663="zákl. přenesená",J663,0)</f>
        <v>0</v>
      </c>
      <c r="BH663" s="227">
        <f>IF(N663="sníž. přenesená",J663,0)</f>
        <v>0</v>
      </c>
      <c r="BI663" s="227">
        <f>IF(N663="nulová",J663,0)</f>
        <v>0</v>
      </c>
      <c r="BJ663" s="20" t="s">
        <v>78</v>
      </c>
      <c r="BK663" s="227">
        <f>ROUND(I663*H663,2)</f>
        <v>0</v>
      </c>
      <c r="BL663" s="20" t="s">
        <v>212</v>
      </c>
      <c r="BM663" s="226" t="s">
        <v>922</v>
      </c>
    </row>
    <row r="664" s="2" customFormat="1">
      <c r="A664" s="41"/>
      <c r="B664" s="42"/>
      <c r="C664" s="43"/>
      <c r="D664" s="228" t="s">
        <v>169</v>
      </c>
      <c r="E664" s="43"/>
      <c r="F664" s="229" t="s">
        <v>921</v>
      </c>
      <c r="G664" s="43"/>
      <c r="H664" s="43"/>
      <c r="I664" s="230"/>
      <c r="J664" s="43"/>
      <c r="K664" s="43"/>
      <c r="L664" s="47"/>
      <c r="M664" s="231"/>
      <c r="N664" s="232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169</v>
      </c>
      <c r="AU664" s="20" t="s">
        <v>80</v>
      </c>
    </row>
    <row r="665" s="13" customFormat="1">
      <c r="A665" s="13"/>
      <c r="B665" s="235"/>
      <c r="C665" s="236"/>
      <c r="D665" s="228" t="s">
        <v>196</v>
      </c>
      <c r="E665" s="237" t="s">
        <v>19</v>
      </c>
      <c r="F665" s="238" t="s">
        <v>923</v>
      </c>
      <c r="G665" s="236"/>
      <c r="H665" s="239">
        <v>3.3319999999999999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5" t="s">
        <v>196</v>
      </c>
      <c r="AU665" s="245" t="s">
        <v>80</v>
      </c>
      <c r="AV665" s="13" t="s">
        <v>80</v>
      </c>
      <c r="AW665" s="13" t="s">
        <v>33</v>
      </c>
      <c r="AX665" s="13" t="s">
        <v>71</v>
      </c>
      <c r="AY665" s="245" t="s">
        <v>161</v>
      </c>
    </row>
    <row r="666" s="13" customFormat="1">
      <c r="A666" s="13"/>
      <c r="B666" s="235"/>
      <c r="C666" s="236"/>
      <c r="D666" s="228" t="s">
        <v>196</v>
      </c>
      <c r="E666" s="237" t="s">
        <v>19</v>
      </c>
      <c r="F666" s="238" t="s">
        <v>924</v>
      </c>
      <c r="G666" s="236"/>
      <c r="H666" s="239">
        <v>0.71299999999999997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5" t="s">
        <v>196</v>
      </c>
      <c r="AU666" s="245" t="s">
        <v>80</v>
      </c>
      <c r="AV666" s="13" t="s">
        <v>80</v>
      </c>
      <c r="AW666" s="13" t="s">
        <v>33</v>
      </c>
      <c r="AX666" s="13" t="s">
        <v>71</v>
      </c>
      <c r="AY666" s="245" t="s">
        <v>161</v>
      </c>
    </row>
    <row r="667" s="14" customFormat="1">
      <c r="A667" s="14"/>
      <c r="B667" s="246"/>
      <c r="C667" s="247"/>
      <c r="D667" s="228" t="s">
        <v>196</v>
      </c>
      <c r="E667" s="248" t="s">
        <v>19</v>
      </c>
      <c r="F667" s="249" t="s">
        <v>198</v>
      </c>
      <c r="G667" s="247"/>
      <c r="H667" s="250">
        <v>4.0449999999999999</v>
      </c>
      <c r="I667" s="251"/>
      <c r="J667" s="247"/>
      <c r="K667" s="247"/>
      <c r="L667" s="252"/>
      <c r="M667" s="253"/>
      <c r="N667" s="254"/>
      <c r="O667" s="254"/>
      <c r="P667" s="254"/>
      <c r="Q667" s="254"/>
      <c r="R667" s="254"/>
      <c r="S667" s="254"/>
      <c r="T667" s="25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6" t="s">
        <v>196</v>
      </c>
      <c r="AU667" s="256" t="s">
        <v>80</v>
      </c>
      <c r="AV667" s="14" t="s">
        <v>168</v>
      </c>
      <c r="AW667" s="14" t="s">
        <v>33</v>
      </c>
      <c r="AX667" s="14" t="s">
        <v>71</v>
      </c>
      <c r="AY667" s="256" t="s">
        <v>161</v>
      </c>
    </row>
    <row r="668" s="13" customFormat="1">
      <c r="A668" s="13"/>
      <c r="B668" s="235"/>
      <c r="C668" s="236"/>
      <c r="D668" s="228" t="s">
        <v>196</v>
      </c>
      <c r="E668" s="237" t="s">
        <v>19</v>
      </c>
      <c r="F668" s="238" t="s">
        <v>925</v>
      </c>
      <c r="G668" s="236"/>
      <c r="H668" s="239">
        <v>4.4500000000000002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5" t="s">
        <v>196</v>
      </c>
      <c r="AU668" s="245" t="s">
        <v>80</v>
      </c>
      <c r="AV668" s="13" t="s">
        <v>80</v>
      </c>
      <c r="AW668" s="13" t="s">
        <v>33</v>
      </c>
      <c r="AX668" s="13" t="s">
        <v>71</v>
      </c>
      <c r="AY668" s="245" t="s">
        <v>161</v>
      </c>
    </row>
    <row r="669" s="14" customFormat="1">
      <c r="A669" s="14"/>
      <c r="B669" s="246"/>
      <c r="C669" s="247"/>
      <c r="D669" s="228" t="s">
        <v>196</v>
      </c>
      <c r="E669" s="248" t="s">
        <v>19</v>
      </c>
      <c r="F669" s="249" t="s">
        <v>198</v>
      </c>
      <c r="G669" s="247"/>
      <c r="H669" s="250">
        <v>4.4500000000000002</v>
      </c>
      <c r="I669" s="251"/>
      <c r="J669" s="247"/>
      <c r="K669" s="247"/>
      <c r="L669" s="252"/>
      <c r="M669" s="253"/>
      <c r="N669" s="254"/>
      <c r="O669" s="254"/>
      <c r="P669" s="254"/>
      <c r="Q669" s="254"/>
      <c r="R669" s="254"/>
      <c r="S669" s="254"/>
      <c r="T669" s="25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6" t="s">
        <v>196</v>
      </c>
      <c r="AU669" s="256" t="s">
        <v>80</v>
      </c>
      <c r="AV669" s="14" t="s">
        <v>168</v>
      </c>
      <c r="AW669" s="14" t="s">
        <v>33</v>
      </c>
      <c r="AX669" s="14" t="s">
        <v>78</v>
      </c>
      <c r="AY669" s="256" t="s">
        <v>161</v>
      </c>
    </row>
    <row r="670" s="2" customFormat="1" ht="16.5" customHeight="1">
      <c r="A670" s="41"/>
      <c r="B670" s="42"/>
      <c r="C670" s="257" t="s">
        <v>546</v>
      </c>
      <c r="D670" s="257" t="s">
        <v>241</v>
      </c>
      <c r="E670" s="258" t="s">
        <v>926</v>
      </c>
      <c r="F670" s="259" t="s">
        <v>927</v>
      </c>
      <c r="G670" s="260" t="s">
        <v>192</v>
      </c>
      <c r="H670" s="261">
        <v>0.57999999999999996</v>
      </c>
      <c r="I670" s="262"/>
      <c r="J670" s="263">
        <f>ROUND(I670*H670,2)</f>
        <v>0</v>
      </c>
      <c r="K670" s="259" t="s">
        <v>167</v>
      </c>
      <c r="L670" s="264"/>
      <c r="M670" s="265" t="s">
        <v>19</v>
      </c>
      <c r="N670" s="266" t="s">
        <v>42</v>
      </c>
      <c r="O670" s="87"/>
      <c r="P670" s="224">
        <f>O670*H670</f>
        <v>0</v>
      </c>
      <c r="Q670" s="224">
        <v>0.55000000000000004</v>
      </c>
      <c r="R670" s="224">
        <f>Q670*H670</f>
        <v>0.31900000000000001</v>
      </c>
      <c r="S670" s="224">
        <v>0</v>
      </c>
      <c r="T670" s="225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26" t="s">
        <v>262</v>
      </c>
      <c r="AT670" s="226" t="s">
        <v>241</v>
      </c>
      <c r="AU670" s="226" t="s">
        <v>80</v>
      </c>
      <c r="AY670" s="20" t="s">
        <v>161</v>
      </c>
      <c r="BE670" s="227">
        <f>IF(N670="základní",J670,0)</f>
        <v>0</v>
      </c>
      <c r="BF670" s="227">
        <f>IF(N670="snížená",J670,0)</f>
        <v>0</v>
      </c>
      <c r="BG670" s="227">
        <f>IF(N670="zákl. přenesená",J670,0)</f>
        <v>0</v>
      </c>
      <c r="BH670" s="227">
        <f>IF(N670="sníž. přenesená",J670,0)</f>
        <v>0</v>
      </c>
      <c r="BI670" s="227">
        <f>IF(N670="nulová",J670,0)</f>
        <v>0</v>
      </c>
      <c r="BJ670" s="20" t="s">
        <v>78</v>
      </c>
      <c r="BK670" s="227">
        <f>ROUND(I670*H670,2)</f>
        <v>0</v>
      </c>
      <c r="BL670" s="20" t="s">
        <v>212</v>
      </c>
      <c r="BM670" s="226" t="s">
        <v>928</v>
      </c>
    </row>
    <row r="671" s="2" customFormat="1">
      <c r="A671" s="41"/>
      <c r="B671" s="42"/>
      <c r="C671" s="43"/>
      <c r="D671" s="228" t="s">
        <v>169</v>
      </c>
      <c r="E671" s="43"/>
      <c r="F671" s="229" t="s">
        <v>927</v>
      </c>
      <c r="G671" s="43"/>
      <c r="H671" s="43"/>
      <c r="I671" s="230"/>
      <c r="J671" s="43"/>
      <c r="K671" s="43"/>
      <c r="L671" s="47"/>
      <c r="M671" s="231"/>
      <c r="N671" s="232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169</v>
      </c>
      <c r="AU671" s="20" t="s">
        <v>80</v>
      </c>
    </row>
    <row r="672" s="13" customFormat="1">
      <c r="A672" s="13"/>
      <c r="B672" s="235"/>
      <c r="C672" s="236"/>
      <c r="D672" s="228" t="s">
        <v>196</v>
      </c>
      <c r="E672" s="237" t="s">
        <v>19</v>
      </c>
      <c r="F672" s="238" t="s">
        <v>929</v>
      </c>
      <c r="G672" s="236"/>
      <c r="H672" s="239">
        <v>0.27100000000000002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5" t="s">
        <v>196</v>
      </c>
      <c r="AU672" s="245" t="s">
        <v>80</v>
      </c>
      <c r="AV672" s="13" t="s">
        <v>80</v>
      </c>
      <c r="AW672" s="13" t="s">
        <v>33</v>
      </c>
      <c r="AX672" s="13" t="s">
        <v>71</v>
      </c>
      <c r="AY672" s="245" t="s">
        <v>161</v>
      </c>
    </row>
    <row r="673" s="13" customFormat="1">
      <c r="A673" s="13"/>
      <c r="B673" s="235"/>
      <c r="C673" s="236"/>
      <c r="D673" s="228" t="s">
        <v>196</v>
      </c>
      <c r="E673" s="237" t="s">
        <v>19</v>
      </c>
      <c r="F673" s="238" t="s">
        <v>930</v>
      </c>
      <c r="G673" s="236"/>
      <c r="H673" s="239">
        <v>0.25600000000000001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5" t="s">
        <v>196</v>
      </c>
      <c r="AU673" s="245" t="s">
        <v>80</v>
      </c>
      <c r="AV673" s="13" t="s">
        <v>80</v>
      </c>
      <c r="AW673" s="13" t="s">
        <v>33</v>
      </c>
      <c r="AX673" s="13" t="s">
        <v>71</v>
      </c>
      <c r="AY673" s="245" t="s">
        <v>161</v>
      </c>
    </row>
    <row r="674" s="14" customFormat="1">
      <c r="A674" s="14"/>
      <c r="B674" s="246"/>
      <c r="C674" s="247"/>
      <c r="D674" s="228" t="s">
        <v>196</v>
      </c>
      <c r="E674" s="248" t="s">
        <v>19</v>
      </c>
      <c r="F674" s="249" t="s">
        <v>198</v>
      </c>
      <c r="G674" s="247"/>
      <c r="H674" s="250">
        <v>0.52700000000000002</v>
      </c>
      <c r="I674" s="251"/>
      <c r="J674" s="247"/>
      <c r="K674" s="247"/>
      <c r="L674" s="252"/>
      <c r="M674" s="253"/>
      <c r="N674" s="254"/>
      <c r="O674" s="254"/>
      <c r="P674" s="254"/>
      <c r="Q674" s="254"/>
      <c r="R674" s="254"/>
      <c r="S674" s="254"/>
      <c r="T674" s="25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6" t="s">
        <v>196</v>
      </c>
      <c r="AU674" s="256" t="s">
        <v>80</v>
      </c>
      <c r="AV674" s="14" t="s">
        <v>168</v>
      </c>
      <c r="AW674" s="14" t="s">
        <v>33</v>
      </c>
      <c r="AX674" s="14" t="s">
        <v>71</v>
      </c>
      <c r="AY674" s="256" t="s">
        <v>161</v>
      </c>
    </row>
    <row r="675" s="13" customFormat="1">
      <c r="A675" s="13"/>
      <c r="B675" s="235"/>
      <c r="C675" s="236"/>
      <c r="D675" s="228" t="s">
        <v>196</v>
      </c>
      <c r="E675" s="237" t="s">
        <v>19</v>
      </c>
      <c r="F675" s="238" t="s">
        <v>931</v>
      </c>
      <c r="G675" s="236"/>
      <c r="H675" s="239">
        <v>0.57999999999999996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5" t="s">
        <v>196</v>
      </c>
      <c r="AU675" s="245" t="s">
        <v>80</v>
      </c>
      <c r="AV675" s="13" t="s">
        <v>80</v>
      </c>
      <c r="AW675" s="13" t="s">
        <v>33</v>
      </c>
      <c r="AX675" s="13" t="s">
        <v>71</v>
      </c>
      <c r="AY675" s="245" t="s">
        <v>161</v>
      </c>
    </row>
    <row r="676" s="14" customFormat="1">
      <c r="A676" s="14"/>
      <c r="B676" s="246"/>
      <c r="C676" s="247"/>
      <c r="D676" s="228" t="s">
        <v>196</v>
      </c>
      <c r="E676" s="248" t="s">
        <v>19</v>
      </c>
      <c r="F676" s="249" t="s">
        <v>198</v>
      </c>
      <c r="G676" s="247"/>
      <c r="H676" s="250">
        <v>0.57999999999999996</v>
      </c>
      <c r="I676" s="251"/>
      <c r="J676" s="247"/>
      <c r="K676" s="247"/>
      <c r="L676" s="252"/>
      <c r="M676" s="253"/>
      <c r="N676" s="254"/>
      <c r="O676" s="254"/>
      <c r="P676" s="254"/>
      <c r="Q676" s="254"/>
      <c r="R676" s="254"/>
      <c r="S676" s="254"/>
      <c r="T676" s="25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6" t="s">
        <v>196</v>
      </c>
      <c r="AU676" s="256" t="s">
        <v>80</v>
      </c>
      <c r="AV676" s="14" t="s">
        <v>168</v>
      </c>
      <c r="AW676" s="14" t="s">
        <v>33</v>
      </c>
      <c r="AX676" s="14" t="s">
        <v>78</v>
      </c>
      <c r="AY676" s="256" t="s">
        <v>161</v>
      </c>
    </row>
    <row r="677" s="2" customFormat="1" ht="16.5" customHeight="1">
      <c r="A677" s="41"/>
      <c r="B677" s="42"/>
      <c r="C677" s="215" t="s">
        <v>932</v>
      </c>
      <c r="D677" s="215" t="s">
        <v>163</v>
      </c>
      <c r="E677" s="216" t="s">
        <v>933</v>
      </c>
      <c r="F677" s="217" t="s">
        <v>934</v>
      </c>
      <c r="G677" s="218" t="s">
        <v>281</v>
      </c>
      <c r="H677" s="219">
        <v>71.049999999999997</v>
      </c>
      <c r="I677" s="220"/>
      <c r="J677" s="221">
        <f>ROUND(I677*H677,2)</f>
        <v>0</v>
      </c>
      <c r="K677" s="217" t="s">
        <v>167</v>
      </c>
      <c r="L677" s="47"/>
      <c r="M677" s="222" t="s">
        <v>19</v>
      </c>
      <c r="N677" s="223" t="s">
        <v>42</v>
      </c>
      <c r="O677" s="87"/>
      <c r="P677" s="224">
        <f>O677*H677</f>
        <v>0</v>
      </c>
      <c r="Q677" s="224">
        <v>0</v>
      </c>
      <c r="R677" s="224">
        <f>Q677*H677</f>
        <v>0</v>
      </c>
      <c r="S677" s="224">
        <v>0</v>
      </c>
      <c r="T677" s="225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6" t="s">
        <v>212</v>
      </c>
      <c r="AT677" s="226" t="s">
        <v>163</v>
      </c>
      <c r="AU677" s="226" t="s">
        <v>80</v>
      </c>
      <c r="AY677" s="20" t="s">
        <v>161</v>
      </c>
      <c r="BE677" s="227">
        <f>IF(N677="základní",J677,0)</f>
        <v>0</v>
      </c>
      <c r="BF677" s="227">
        <f>IF(N677="snížená",J677,0)</f>
        <v>0</v>
      </c>
      <c r="BG677" s="227">
        <f>IF(N677="zákl. přenesená",J677,0)</f>
        <v>0</v>
      </c>
      <c r="BH677" s="227">
        <f>IF(N677="sníž. přenesená",J677,0)</f>
        <v>0</v>
      </c>
      <c r="BI677" s="227">
        <f>IF(N677="nulová",J677,0)</f>
        <v>0</v>
      </c>
      <c r="BJ677" s="20" t="s">
        <v>78</v>
      </c>
      <c r="BK677" s="227">
        <f>ROUND(I677*H677,2)</f>
        <v>0</v>
      </c>
      <c r="BL677" s="20" t="s">
        <v>212</v>
      </c>
      <c r="BM677" s="226" t="s">
        <v>935</v>
      </c>
    </row>
    <row r="678" s="2" customFormat="1">
      <c r="A678" s="41"/>
      <c r="B678" s="42"/>
      <c r="C678" s="43"/>
      <c r="D678" s="228" t="s">
        <v>169</v>
      </c>
      <c r="E678" s="43"/>
      <c r="F678" s="229" t="s">
        <v>936</v>
      </c>
      <c r="G678" s="43"/>
      <c r="H678" s="43"/>
      <c r="I678" s="230"/>
      <c r="J678" s="43"/>
      <c r="K678" s="43"/>
      <c r="L678" s="47"/>
      <c r="M678" s="231"/>
      <c r="N678" s="232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169</v>
      </c>
      <c r="AU678" s="20" t="s">
        <v>80</v>
      </c>
    </row>
    <row r="679" s="2" customFormat="1">
      <c r="A679" s="41"/>
      <c r="B679" s="42"/>
      <c r="C679" s="43"/>
      <c r="D679" s="233" t="s">
        <v>171</v>
      </c>
      <c r="E679" s="43"/>
      <c r="F679" s="234" t="s">
        <v>937</v>
      </c>
      <c r="G679" s="43"/>
      <c r="H679" s="43"/>
      <c r="I679" s="230"/>
      <c r="J679" s="43"/>
      <c r="K679" s="43"/>
      <c r="L679" s="47"/>
      <c r="M679" s="231"/>
      <c r="N679" s="232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171</v>
      </c>
      <c r="AU679" s="20" t="s">
        <v>80</v>
      </c>
    </row>
    <row r="680" s="13" customFormat="1">
      <c r="A680" s="13"/>
      <c r="B680" s="235"/>
      <c r="C680" s="236"/>
      <c r="D680" s="228" t="s">
        <v>196</v>
      </c>
      <c r="E680" s="237" t="s">
        <v>19</v>
      </c>
      <c r="F680" s="238" t="s">
        <v>938</v>
      </c>
      <c r="G680" s="236"/>
      <c r="H680" s="239">
        <v>71.049999999999997</v>
      </c>
      <c r="I680" s="240"/>
      <c r="J680" s="236"/>
      <c r="K680" s="236"/>
      <c r="L680" s="241"/>
      <c r="M680" s="242"/>
      <c r="N680" s="243"/>
      <c r="O680" s="243"/>
      <c r="P680" s="243"/>
      <c r="Q680" s="243"/>
      <c r="R680" s="243"/>
      <c r="S680" s="243"/>
      <c r="T680" s="24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5" t="s">
        <v>196</v>
      </c>
      <c r="AU680" s="245" t="s">
        <v>80</v>
      </c>
      <c r="AV680" s="13" t="s">
        <v>80</v>
      </c>
      <c r="AW680" s="13" t="s">
        <v>33</v>
      </c>
      <c r="AX680" s="13" t="s">
        <v>71</v>
      </c>
      <c r="AY680" s="245" t="s">
        <v>161</v>
      </c>
    </row>
    <row r="681" s="14" customFormat="1">
      <c r="A681" s="14"/>
      <c r="B681" s="246"/>
      <c r="C681" s="247"/>
      <c r="D681" s="228" t="s">
        <v>196</v>
      </c>
      <c r="E681" s="248" t="s">
        <v>19</v>
      </c>
      <c r="F681" s="249" t="s">
        <v>198</v>
      </c>
      <c r="G681" s="247"/>
      <c r="H681" s="250">
        <v>71.049999999999997</v>
      </c>
      <c r="I681" s="251"/>
      <c r="J681" s="247"/>
      <c r="K681" s="247"/>
      <c r="L681" s="252"/>
      <c r="M681" s="253"/>
      <c r="N681" s="254"/>
      <c r="O681" s="254"/>
      <c r="P681" s="254"/>
      <c r="Q681" s="254"/>
      <c r="R681" s="254"/>
      <c r="S681" s="254"/>
      <c r="T681" s="25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6" t="s">
        <v>196</v>
      </c>
      <c r="AU681" s="256" t="s">
        <v>80</v>
      </c>
      <c r="AV681" s="14" t="s">
        <v>168</v>
      </c>
      <c r="AW681" s="14" t="s">
        <v>33</v>
      </c>
      <c r="AX681" s="14" t="s">
        <v>78</v>
      </c>
      <c r="AY681" s="256" t="s">
        <v>161</v>
      </c>
    </row>
    <row r="682" s="2" customFormat="1" ht="16.5" customHeight="1">
      <c r="A682" s="41"/>
      <c r="B682" s="42"/>
      <c r="C682" s="257" t="s">
        <v>552</v>
      </c>
      <c r="D682" s="257" t="s">
        <v>241</v>
      </c>
      <c r="E682" s="258" t="s">
        <v>939</v>
      </c>
      <c r="F682" s="259" t="s">
        <v>940</v>
      </c>
      <c r="G682" s="260" t="s">
        <v>192</v>
      </c>
      <c r="H682" s="261">
        <v>1.865</v>
      </c>
      <c r="I682" s="262"/>
      <c r="J682" s="263">
        <f>ROUND(I682*H682,2)</f>
        <v>0</v>
      </c>
      <c r="K682" s="259" t="s">
        <v>693</v>
      </c>
      <c r="L682" s="264"/>
      <c r="M682" s="265" t="s">
        <v>19</v>
      </c>
      <c r="N682" s="266" t="s">
        <v>42</v>
      </c>
      <c r="O682" s="87"/>
      <c r="P682" s="224">
        <f>O682*H682</f>
        <v>0</v>
      </c>
      <c r="Q682" s="224">
        <v>0.55000000000000004</v>
      </c>
      <c r="R682" s="224">
        <f>Q682*H682</f>
        <v>1.0257500000000002</v>
      </c>
      <c r="S682" s="224">
        <v>0</v>
      </c>
      <c r="T682" s="225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26" t="s">
        <v>262</v>
      </c>
      <c r="AT682" s="226" t="s">
        <v>241</v>
      </c>
      <c r="AU682" s="226" t="s">
        <v>80</v>
      </c>
      <c r="AY682" s="20" t="s">
        <v>161</v>
      </c>
      <c r="BE682" s="227">
        <f>IF(N682="základní",J682,0)</f>
        <v>0</v>
      </c>
      <c r="BF682" s="227">
        <f>IF(N682="snížená",J682,0)</f>
        <v>0</v>
      </c>
      <c r="BG682" s="227">
        <f>IF(N682="zákl. přenesená",J682,0)</f>
        <v>0</v>
      </c>
      <c r="BH682" s="227">
        <f>IF(N682="sníž. přenesená",J682,0)</f>
        <v>0</v>
      </c>
      <c r="BI682" s="227">
        <f>IF(N682="nulová",J682,0)</f>
        <v>0</v>
      </c>
      <c r="BJ682" s="20" t="s">
        <v>78</v>
      </c>
      <c r="BK682" s="227">
        <f>ROUND(I682*H682,2)</f>
        <v>0</v>
      </c>
      <c r="BL682" s="20" t="s">
        <v>212</v>
      </c>
      <c r="BM682" s="226" t="s">
        <v>941</v>
      </c>
    </row>
    <row r="683" s="2" customFormat="1">
      <c r="A683" s="41"/>
      <c r="B683" s="42"/>
      <c r="C683" s="43"/>
      <c r="D683" s="228" t="s">
        <v>169</v>
      </c>
      <c r="E683" s="43"/>
      <c r="F683" s="229" t="s">
        <v>940</v>
      </c>
      <c r="G683" s="43"/>
      <c r="H683" s="43"/>
      <c r="I683" s="230"/>
      <c r="J683" s="43"/>
      <c r="K683" s="43"/>
      <c r="L683" s="47"/>
      <c r="M683" s="231"/>
      <c r="N683" s="232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169</v>
      </c>
      <c r="AU683" s="20" t="s">
        <v>80</v>
      </c>
    </row>
    <row r="684" s="2" customFormat="1" ht="16.5" customHeight="1">
      <c r="A684" s="41"/>
      <c r="B684" s="42"/>
      <c r="C684" s="257" t="s">
        <v>942</v>
      </c>
      <c r="D684" s="257" t="s">
        <v>241</v>
      </c>
      <c r="E684" s="258" t="s">
        <v>943</v>
      </c>
      <c r="F684" s="259" t="s">
        <v>944</v>
      </c>
      <c r="G684" s="260" t="s">
        <v>192</v>
      </c>
      <c r="H684" s="261">
        <v>0.38600000000000001</v>
      </c>
      <c r="I684" s="262"/>
      <c r="J684" s="263">
        <f>ROUND(I684*H684,2)</f>
        <v>0</v>
      </c>
      <c r="K684" s="259" t="s">
        <v>167</v>
      </c>
      <c r="L684" s="264"/>
      <c r="M684" s="265" t="s">
        <v>19</v>
      </c>
      <c r="N684" s="266" t="s">
        <v>42</v>
      </c>
      <c r="O684" s="87"/>
      <c r="P684" s="224">
        <f>O684*H684</f>
        <v>0</v>
      </c>
      <c r="Q684" s="224">
        <v>0.55000000000000004</v>
      </c>
      <c r="R684" s="224">
        <f>Q684*H684</f>
        <v>0.21230000000000002</v>
      </c>
      <c r="S684" s="224">
        <v>0</v>
      </c>
      <c r="T684" s="225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26" t="s">
        <v>262</v>
      </c>
      <c r="AT684" s="226" t="s">
        <v>241</v>
      </c>
      <c r="AU684" s="226" t="s">
        <v>80</v>
      </c>
      <c r="AY684" s="20" t="s">
        <v>161</v>
      </c>
      <c r="BE684" s="227">
        <f>IF(N684="základní",J684,0)</f>
        <v>0</v>
      </c>
      <c r="BF684" s="227">
        <f>IF(N684="snížená",J684,0)</f>
        <v>0</v>
      </c>
      <c r="BG684" s="227">
        <f>IF(N684="zákl. přenesená",J684,0)</f>
        <v>0</v>
      </c>
      <c r="BH684" s="227">
        <f>IF(N684="sníž. přenesená",J684,0)</f>
        <v>0</v>
      </c>
      <c r="BI684" s="227">
        <f>IF(N684="nulová",J684,0)</f>
        <v>0</v>
      </c>
      <c r="BJ684" s="20" t="s">
        <v>78</v>
      </c>
      <c r="BK684" s="227">
        <f>ROUND(I684*H684,2)</f>
        <v>0</v>
      </c>
      <c r="BL684" s="20" t="s">
        <v>212</v>
      </c>
      <c r="BM684" s="226" t="s">
        <v>945</v>
      </c>
    </row>
    <row r="685" s="2" customFormat="1">
      <c r="A685" s="41"/>
      <c r="B685" s="42"/>
      <c r="C685" s="43"/>
      <c r="D685" s="228" t="s">
        <v>169</v>
      </c>
      <c r="E685" s="43"/>
      <c r="F685" s="229" t="s">
        <v>944</v>
      </c>
      <c r="G685" s="43"/>
      <c r="H685" s="43"/>
      <c r="I685" s="230"/>
      <c r="J685" s="43"/>
      <c r="K685" s="43"/>
      <c r="L685" s="47"/>
      <c r="M685" s="231"/>
      <c r="N685" s="232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169</v>
      </c>
      <c r="AU685" s="20" t="s">
        <v>80</v>
      </c>
    </row>
    <row r="686" s="2" customFormat="1" ht="21.75" customHeight="1">
      <c r="A686" s="41"/>
      <c r="B686" s="42"/>
      <c r="C686" s="215" t="s">
        <v>558</v>
      </c>
      <c r="D686" s="215" t="s">
        <v>163</v>
      </c>
      <c r="E686" s="216" t="s">
        <v>946</v>
      </c>
      <c r="F686" s="217" t="s">
        <v>947</v>
      </c>
      <c r="G686" s="218" t="s">
        <v>175</v>
      </c>
      <c r="H686" s="219">
        <v>132.21000000000001</v>
      </c>
      <c r="I686" s="220"/>
      <c r="J686" s="221">
        <f>ROUND(I686*H686,2)</f>
        <v>0</v>
      </c>
      <c r="K686" s="217" t="s">
        <v>167</v>
      </c>
      <c r="L686" s="47"/>
      <c r="M686" s="222" t="s">
        <v>19</v>
      </c>
      <c r="N686" s="223" t="s">
        <v>42</v>
      </c>
      <c r="O686" s="87"/>
      <c r="P686" s="224">
        <f>O686*H686</f>
        <v>0</v>
      </c>
      <c r="Q686" s="224">
        <v>0</v>
      </c>
      <c r="R686" s="224">
        <f>Q686*H686</f>
        <v>0</v>
      </c>
      <c r="S686" s="224">
        <v>0</v>
      </c>
      <c r="T686" s="225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6" t="s">
        <v>212</v>
      </c>
      <c r="AT686" s="226" t="s">
        <v>163</v>
      </c>
      <c r="AU686" s="226" t="s">
        <v>80</v>
      </c>
      <c r="AY686" s="20" t="s">
        <v>161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20" t="s">
        <v>78</v>
      </c>
      <c r="BK686" s="227">
        <f>ROUND(I686*H686,2)</f>
        <v>0</v>
      </c>
      <c r="BL686" s="20" t="s">
        <v>212</v>
      </c>
      <c r="BM686" s="226" t="s">
        <v>948</v>
      </c>
    </row>
    <row r="687" s="2" customFormat="1">
      <c r="A687" s="41"/>
      <c r="B687" s="42"/>
      <c r="C687" s="43"/>
      <c r="D687" s="228" t="s">
        <v>169</v>
      </c>
      <c r="E687" s="43"/>
      <c r="F687" s="229" t="s">
        <v>949</v>
      </c>
      <c r="G687" s="43"/>
      <c r="H687" s="43"/>
      <c r="I687" s="230"/>
      <c r="J687" s="43"/>
      <c r="K687" s="43"/>
      <c r="L687" s="47"/>
      <c r="M687" s="231"/>
      <c r="N687" s="232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169</v>
      </c>
      <c r="AU687" s="20" t="s">
        <v>80</v>
      </c>
    </row>
    <row r="688" s="2" customFormat="1">
      <c r="A688" s="41"/>
      <c r="B688" s="42"/>
      <c r="C688" s="43"/>
      <c r="D688" s="233" t="s">
        <v>171</v>
      </c>
      <c r="E688" s="43"/>
      <c r="F688" s="234" t="s">
        <v>950</v>
      </c>
      <c r="G688" s="43"/>
      <c r="H688" s="43"/>
      <c r="I688" s="230"/>
      <c r="J688" s="43"/>
      <c r="K688" s="43"/>
      <c r="L688" s="47"/>
      <c r="M688" s="231"/>
      <c r="N688" s="232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171</v>
      </c>
      <c r="AU688" s="20" t="s">
        <v>80</v>
      </c>
    </row>
    <row r="689" s="13" customFormat="1">
      <c r="A689" s="13"/>
      <c r="B689" s="235"/>
      <c r="C689" s="236"/>
      <c r="D689" s="228" t="s">
        <v>196</v>
      </c>
      <c r="E689" s="237" t="s">
        <v>19</v>
      </c>
      <c r="F689" s="238" t="s">
        <v>951</v>
      </c>
      <c r="G689" s="236"/>
      <c r="H689" s="239">
        <v>132.21000000000001</v>
      </c>
      <c r="I689" s="240"/>
      <c r="J689" s="236"/>
      <c r="K689" s="236"/>
      <c r="L689" s="241"/>
      <c r="M689" s="242"/>
      <c r="N689" s="243"/>
      <c r="O689" s="243"/>
      <c r="P689" s="243"/>
      <c r="Q689" s="243"/>
      <c r="R689" s="243"/>
      <c r="S689" s="243"/>
      <c r="T689" s="24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5" t="s">
        <v>196</v>
      </c>
      <c r="AU689" s="245" t="s">
        <v>80</v>
      </c>
      <c r="AV689" s="13" t="s">
        <v>80</v>
      </c>
      <c r="AW689" s="13" t="s">
        <v>33</v>
      </c>
      <c r="AX689" s="13" t="s">
        <v>71</v>
      </c>
      <c r="AY689" s="245" t="s">
        <v>161</v>
      </c>
    </row>
    <row r="690" s="14" customFormat="1">
      <c r="A690" s="14"/>
      <c r="B690" s="246"/>
      <c r="C690" s="247"/>
      <c r="D690" s="228" t="s">
        <v>196</v>
      </c>
      <c r="E690" s="248" t="s">
        <v>19</v>
      </c>
      <c r="F690" s="249" t="s">
        <v>198</v>
      </c>
      <c r="G690" s="247"/>
      <c r="H690" s="250">
        <v>132.21000000000001</v>
      </c>
      <c r="I690" s="251"/>
      <c r="J690" s="247"/>
      <c r="K690" s="247"/>
      <c r="L690" s="252"/>
      <c r="M690" s="253"/>
      <c r="N690" s="254"/>
      <c r="O690" s="254"/>
      <c r="P690" s="254"/>
      <c r="Q690" s="254"/>
      <c r="R690" s="254"/>
      <c r="S690" s="254"/>
      <c r="T690" s="255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6" t="s">
        <v>196</v>
      </c>
      <c r="AU690" s="256" t="s">
        <v>80</v>
      </c>
      <c r="AV690" s="14" t="s">
        <v>168</v>
      </c>
      <c r="AW690" s="14" t="s">
        <v>33</v>
      </c>
      <c r="AX690" s="14" t="s">
        <v>78</v>
      </c>
      <c r="AY690" s="256" t="s">
        <v>161</v>
      </c>
    </row>
    <row r="691" s="2" customFormat="1" ht="16.5" customHeight="1">
      <c r="A691" s="41"/>
      <c r="B691" s="42"/>
      <c r="C691" s="257" t="s">
        <v>952</v>
      </c>
      <c r="D691" s="257" t="s">
        <v>241</v>
      </c>
      <c r="E691" s="258" t="s">
        <v>953</v>
      </c>
      <c r="F691" s="259" t="s">
        <v>954</v>
      </c>
      <c r="G691" s="260" t="s">
        <v>192</v>
      </c>
      <c r="H691" s="261">
        <v>3.4900000000000002</v>
      </c>
      <c r="I691" s="262"/>
      <c r="J691" s="263">
        <f>ROUND(I691*H691,2)</f>
        <v>0</v>
      </c>
      <c r="K691" s="259" t="s">
        <v>167</v>
      </c>
      <c r="L691" s="264"/>
      <c r="M691" s="265" t="s">
        <v>19</v>
      </c>
      <c r="N691" s="266" t="s">
        <v>42</v>
      </c>
      <c r="O691" s="87"/>
      <c r="P691" s="224">
        <f>O691*H691</f>
        <v>0</v>
      </c>
      <c r="Q691" s="224">
        <v>0.55000000000000004</v>
      </c>
      <c r="R691" s="224">
        <f>Q691*H691</f>
        <v>1.9195000000000002</v>
      </c>
      <c r="S691" s="224">
        <v>0</v>
      </c>
      <c r="T691" s="225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6" t="s">
        <v>262</v>
      </c>
      <c r="AT691" s="226" t="s">
        <v>241</v>
      </c>
      <c r="AU691" s="226" t="s">
        <v>80</v>
      </c>
      <c r="AY691" s="20" t="s">
        <v>161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20" t="s">
        <v>78</v>
      </c>
      <c r="BK691" s="227">
        <f>ROUND(I691*H691,2)</f>
        <v>0</v>
      </c>
      <c r="BL691" s="20" t="s">
        <v>212</v>
      </c>
      <c r="BM691" s="226" t="s">
        <v>955</v>
      </c>
    </row>
    <row r="692" s="2" customFormat="1">
      <c r="A692" s="41"/>
      <c r="B692" s="42"/>
      <c r="C692" s="43"/>
      <c r="D692" s="228" t="s">
        <v>169</v>
      </c>
      <c r="E692" s="43"/>
      <c r="F692" s="229" t="s">
        <v>954</v>
      </c>
      <c r="G692" s="43"/>
      <c r="H692" s="43"/>
      <c r="I692" s="230"/>
      <c r="J692" s="43"/>
      <c r="K692" s="43"/>
      <c r="L692" s="47"/>
      <c r="M692" s="231"/>
      <c r="N692" s="232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169</v>
      </c>
      <c r="AU692" s="20" t="s">
        <v>80</v>
      </c>
    </row>
    <row r="693" s="2" customFormat="1" ht="16.5" customHeight="1">
      <c r="A693" s="41"/>
      <c r="B693" s="42"/>
      <c r="C693" s="215" t="s">
        <v>564</v>
      </c>
      <c r="D693" s="215" t="s">
        <v>163</v>
      </c>
      <c r="E693" s="216" t="s">
        <v>956</v>
      </c>
      <c r="F693" s="217" t="s">
        <v>957</v>
      </c>
      <c r="G693" s="218" t="s">
        <v>175</v>
      </c>
      <c r="H693" s="219">
        <v>22.890000000000001</v>
      </c>
      <c r="I693" s="220"/>
      <c r="J693" s="221">
        <f>ROUND(I693*H693,2)</f>
        <v>0</v>
      </c>
      <c r="K693" s="217" t="s">
        <v>167</v>
      </c>
      <c r="L693" s="47"/>
      <c r="M693" s="222" t="s">
        <v>19</v>
      </c>
      <c r="N693" s="223" t="s">
        <v>42</v>
      </c>
      <c r="O693" s="87"/>
      <c r="P693" s="224">
        <f>O693*H693</f>
        <v>0</v>
      </c>
      <c r="Q693" s="224">
        <v>0</v>
      </c>
      <c r="R693" s="224">
        <f>Q693*H693</f>
        <v>0</v>
      </c>
      <c r="S693" s="224">
        <v>0</v>
      </c>
      <c r="T693" s="225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26" t="s">
        <v>212</v>
      </c>
      <c r="AT693" s="226" t="s">
        <v>163</v>
      </c>
      <c r="AU693" s="226" t="s">
        <v>80</v>
      </c>
      <c r="AY693" s="20" t="s">
        <v>161</v>
      </c>
      <c r="BE693" s="227">
        <f>IF(N693="základní",J693,0)</f>
        <v>0</v>
      </c>
      <c r="BF693" s="227">
        <f>IF(N693="snížená",J693,0)</f>
        <v>0</v>
      </c>
      <c r="BG693" s="227">
        <f>IF(N693="zákl. přenesená",J693,0)</f>
        <v>0</v>
      </c>
      <c r="BH693" s="227">
        <f>IF(N693="sníž. přenesená",J693,0)</f>
        <v>0</v>
      </c>
      <c r="BI693" s="227">
        <f>IF(N693="nulová",J693,0)</f>
        <v>0</v>
      </c>
      <c r="BJ693" s="20" t="s">
        <v>78</v>
      </c>
      <c r="BK693" s="227">
        <f>ROUND(I693*H693,2)</f>
        <v>0</v>
      </c>
      <c r="BL693" s="20" t="s">
        <v>212</v>
      </c>
      <c r="BM693" s="226" t="s">
        <v>958</v>
      </c>
    </row>
    <row r="694" s="2" customFormat="1">
      <c r="A694" s="41"/>
      <c r="B694" s="42"/>
      <c r="C694" s="43"/>
      <c r="D694" s="228" t="s">
        <v>169</v>
      </c>
      <c r="E694" s="43"/>
      <c r="F694" s="229" t="s">
        <v>959</v>
      </c>
      <c r="G694" s="43"/>
      <c r="H694" s="43"/>
      <c r="I694" s="230"/>
      <c r="J694" s="43"/>
      <c r="K694" s="43"/>
      <c r="L694" s="47"/>
      <c r="M694" s="231"/>
      <c r="N694" s="232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169</v>
      </c>
      <c r="AU694" s="20" t="s">
        <v>80</v>
      </c>
    </row>
    <row r="695" s="2" customFormat="1">
      <c r="A695" s="41"/>
      <c r="B695" s="42"/>
      <c r="C695" s="43"/>
      <c r="D695" s="233" t="s">
        <v>171</v>
      </c>
      <c r="E695" s="43"/>
      <c r="F695" s="234" t="s">
        <v>960</v>
      </c>
      <c r="G695" s="43"/>
      <c r="H695" s="43"/>
      <c r="I695" s="230"/>
      <c r="J695" s="43"/>
      <c r="K695" s="43"/>
      <c r="L695" s="47"/>
      <c r="M695" s="231"/>
      <c r="N695" s="232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171</v>
      </c>
      <c r="AU695" s="20" t="s">
        <v>80</v>
      </c>
    </row>
    <row r="696" s="13" customFormat="1">
      <c r="A696" s="13"/>
      <c r="B696" s="235"/>
      <c r="C696" s="236"/>
      <c r="D696" s="228" t="s">
        <v>196</v>
      </c>
      <c r="E696" s="237" t="s">
        <v>19</v>
      </c>
      <c r="F696" s="238" t="s">
        <v>961</v>
      </c>
      <c r="G696" s="236"/>
      <c r="H696" s="239">
        <v>22.890000000000001</v>
      </c>
      <c r="I696" s="240"/>
      <c r="J696" s="236"/>
      <c r="K696" s="236"/>
      <c r="L696" s="241"/>
      <c r="M696" s="242"/>
      <c r="N696" s="243"/>
      <c r="O696" s="243"/>
      <c r="P696" s="243"/>
      <c r="Q696" s="243"/>
      <c r="R696" s="243"/>
      <c r="S696" s="243"/>
      <c r="T696" s="24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5" t="s">
        <v>196</v>
      </c>
      <c r="AU696" s="245" t="s">
        <v>80</v>
      </c>
      <c r="AV696" s="13" t="s">
        <v>80</v>
      </c>
      <c r="AW696" s="13" t="s">
        <v>33</v>
      </c>
      <c r="AX696" s="13" t="s">
        <v>71</v>
      </c>
      <c r="AY696" s="245" t="s">
        <v>161</v>
      </c>
    </row>
    <row r="697" s="14" customFormat="1">
      <c r="A697" s="14"/>
      <c r="B697" s="246"/>
      <c r="C697" s="247"/>
      <c r="D697" s="228" t="s">
        <v>196</v>
      </c>
      <c r="E697" s="248" t="s">
        <v>19</v>
      </c>
      <c r="F697" s="249" t="s">
        <v>198</v>
      </c>
      <c r="G697" s="247"/>
      <c r="H697" s="250">
        <v>22.890000000000001</v>
      </c>
      <c r="I697" s="251"/>
      <c r="J697" s="247"/>
      <c r="K697" s="247"/>
      <c r="L697" s="252"/>
      <c r="M697" s="253"/>
      <c r="N697" s="254"/>
      <c r="O697" s="254"/>
      <c r="P697" s="254"/>
      <c r="Q697" s="254"/>
      <c r="R697" s="254"/>
      <c r="S697" s="254"/>
      <c r="T697" s="25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6" t="s">
        <v>196</v>
      </c>
      <c r="AU697" s="256" t="s">
        <v>80</v>
      </c>
      <c r="AV697" s="14" t="s">
        <v>168</v>
      </c>
      <c r="AW697" s="14" t="s">
        <v>33</v>
      </c>
      <c r="AX697" s="14" t="s">
        <v>78</v>
      </c>
      <c r="AY697" s="256" t="s">
        <v>161</v>
      </c>
    </row>
    <row r="698" s="2" customFormat="1" ht="16.5" customHeight="1">
      <c r="A698" s="41"/>
      <c r="B698" s="42"/>
      <c r="C698" s="257" t="s">
        <v>962</v>
      </c>
      <c r="D698" s="257" t="s">
        <v>241</v>
      </c>
      <c r="E698" s="258" t="s">
        <v>963</v>
      </c>
      <c r="F698" s="259" t="s">
        <v>964</v>
      </c>
      <c r="G698" s="260" t="s">
        <v>175</v>
      </c>
      <c r="H698" s="261">
        <v>0.60399999999999998</v>
      </c>
      <c r="I698" s="262"/>
      <c r="J698" s="263">
        <f>ROUND(I698*H698,2)</f>
        <v>0</v>
      </c>
      <c r="K698" s="259" t="s">
        <v>167</v>
      </c>
      <c r="L698" s="264"/>
      <c r="M698" s="265" t="s">
        <v>19</v>
      </c>
      <c r="N698" s="266" t="s">
        <v>42</v>
      </c>
      <c r="O698" s="87"/>
      <c r="P698" s="224">
        <f>O698*H698</f>
        <v>0</v>
      </c>
      <c r="Q698" s="224">
        <v>0.01023</v>
      </c>
      <c r="R698" s="224">
        <f>Q698*H698</f>
        <v>0.0061789199999999992</v>
      </c>
      <c r="S698" s="224">
        <v>0</v>
      </c>
      <c r="T698" s="225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26" t="s">
        <v>262</v>
      </c>
      <c r="AT698" s="226" t="s">
        <v>241</v>
      </c>
      <c r="AU698" s="226" t="s">
        <v>80</v>
      </c>
      <c r="AY698" s="20" t="s">
        <v>161</v>
      </c>
      <c r="BE698" s="227">
        <f>IF(N698="základní",J698,0)</f>
        <v>0</v>
      </c>
      <c r="BF698" s="227">
        <f>IF(N698="snížená",J698,0)</f>
        <v>0</v>
      </c>
      <c r="BG698" s="227">
        <f>IF(N698="zákl. přenesená",J698,0)</f>
        <v>0</v>
      </c>
      <c r="BH698" s="227">
        <f>IF(N698="sníž. přenesená",J698,0)</f>
        <v>0</v>
      </c>
      <c r="BI698" s="227">
        <f>IF(N698="nulová",J698,0)</f>
        <v>0</v>
      </c>
      <c r="BJ698" s="20" t="s">
        <v>78</v>
      </c>
      <c r="BK698" s="227">
        <f>ROUND(I698*H698,2)</f>
        <v>0</v>
      </c>
      <c r="BL698" s="20" t="s">
        <v>212</v>
      </c>
      <c r="BM698" s="226" t="s">
        <v>965</v>
      </c>
    </row>
    <row r="699" s="2" customFormat="1">
      <c r="A699" s="41"/>
      <c r="B699" s="42"/>
      <c r="C699" s="43"/>
      <c r="D699" s="228" t="s">
        <v>169</v>
      </c>
      <c r="E699" s="43"/>
      <c r="F699" s="229" t="s">
        <v>964</v>
      </c>
      <c r="G699" s="43"/>
      <c r="H699" s="43"/>
      <c r="I699" s="230"/>
      <c r="J699" s="43"/>
      <c r="K699" s="43"/>
      <c r="L699" s="47"/>
      <c r="M699" s="231"/>
      <c r="N699" s="232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169</v>
      </c>
      <c r="AU699" s="20" t="s">
        <v>80</v>
      </c>
    </row>
    <row r="700" s="2" customFormat="1" ht="16.5" customHeight="1">
      <c r="A700" s="41"/>
      <c r="B700" s="42"/>
      <c r="C700" s="215" t="s">
        <v>567</v>
      </c>
      <c r="D700" s="215" t="s">
        <v>163</v>
      </c>
      <c r="E700" s="216" t="s">
        <v>966</v>
      </c>
      <c r="F700" s="217" t="s">
        <v>967</v>
      </c>
      <c r="G700" s="218" t="s">
        <v>281</v>
      </c>
      <c r="H700" s="219">
        <v>84.599999999999994</v>
      </c>
      <c r="I700" s="220"/>
      <c r="J700" s="221">
        <f>ROUND(I700*H700,2)</f>
        <v>0</v>
      </c>
      <c r="K700" s="217" t="s">
        <v>167</v>
      </c>
      <c r="L700" s="47"/>
      <c r="M700" s="222" t="s">
        <v>19</v>
      </c>
      <c r="N700" s="223" t="s">
        <v>42</v>
      </c>
      <c r="O700" s="87"/>
      <c r="P700" s="224">
        <f>O700*H700</f>
        <v>0</v>
      </c>
      <c r="Q700" s="224">
        <v>2.0000000000000002E-05</v>
      </c>
      <c r="R700" s="224">
        <f>Q700*H700</f>
        <v>0.0016919999999999999</v>
      </c>
      <c r="S700" s="224">
        <v>0</v>
      </c>
      <c r="T700" s="225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26" t="s">
        <v>212</v>
      </c>
      <c r="AT700" s="226" t="s">
        <v>163</v>
      </c>
      <c r="AU700" s="226" t="s">
        <v>80</v>
      </c>
      <c r="AY700" s="20" t="s">
        <v>161</v>
      </c>
      <c r="BE700" s="227">
        <f>IF(N700="základní",J700,0)</f>
        <v>0</v>
      </c>
      <c r="BF700" s="227">
        <f>IF(N700="snížená",J700,0)</f>
        <v>0</v>
      </c>
      <c r="BG700" s="227">
        <f>IF(N700="zákl. přenesená",J700,0)</f>
        <v>0</v>
      </c>
      <c r="BH700" s="227">
        <f>IF(N700="sníž. přenesená",J700,0)</f>
        <v>0</v>
      </c>
      <c r="BI700" s="227">
        <f>IF(N700="nulová",J700,0)</f>
        <v>0</v>
      </c>
      <c r="BJ700" s="20" t="s">
        <v>78</v>
      </c>
      <c r="BK700" s="227">
        <f>ROUND(I700*H700,2)</f>
        <v>0</v>
      </c>
      <c r="BL700" s="20" t="s">
        <v>212</v>
      </c>
      <c r="BM700" s="226" t="s">
        <v>968</v>
      </c>
    </row>
    <row r="701" s="2" customFormat="1">
      <c r="A701" s="41"/>
      <c r="B701" s="42"/>
      <c r="C701" s="43"/>
      <c r="D701" s="228" t="s">
        <v>169</v>
      </c>
      <c r="E701" s="43"/>
      <c r="F701" s="229" t="s">
        <v>969</v>
      </c>
      <c r="G701" s="43"/>
      <c r="H701" s="43"/>
      <c r="I701" s="230"/>
      <c r="J701" s="43"/>
      <c r="K701" s="43"/>
      <c r="L701" s="47"/>
      <c r="M701" s="231"/>
      <c r="N701" s="232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169</v>
      </c>
      <c r="AU701" s="20" t="s">
        <v>80</v>
      </c>
    </row>
    <row r="702" s="2" customFormat="1">
      <c r="A702" s="41"/>
      <c r="B702" s="42"/>
      <c r="C702" s="43"/>
      <c r="D702" s="233" t="s">
        <v>171</v>
      </c>
      <c r="E702" s="43"/>
      <c r="F702" s="234" t="s">
        <v>970</v>
      </c>
      <c r="G702" s="43"/>
      <c r="H702" s="43"/>
      <c r="I702" s="230"/>
      <c r="J702" s="43"/>
      <c r="K702" s="43"/>
      <c r="L702" s="47"/>
      <c r="M702" s="231"/>
      <c r="N702" s="232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171</v>
      </c>
      <c r="AU702" s="20" t="s">
        <v>80</v>
      </c>
    </row>
    <row r="703" s="13" customFormat="1">
      <c r="A703" s="13"/>
      <c r="B703" s="235"/>
      <c r="C703" s="236"/>
      <c r="D703" s="228" t="s">
        <v>196</v>
      </c>
      <c r="E703" s="237" t="s">
        <v>19</v>
      </c>
      <c r="F703" s="238" t="s">
        <v>971</v>
      </c>
      <c r="G703" s="236"/>
      <c r="H703" s="239">
        <v>84.599999999999994</v>
      </c>
      <c r="I703" s="240"/>
      <c r="J703" s="236"/>
      <c r="K703" s="236"/>
      <c r="L703" s="241"/>
      <c r="M703" s="242"/>
      <c r="N703" s="243"/>
      <c r="O703" s="243"/>
      <c r="P703" s="243"/>
      <c r="Q703" s="243"/>
      <c r="R703" s="243"/>
      <c r="S703" s="243"/>
      <c r="T703" s="24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5" t="s">
        <v>196</v>
      </c>
      <c r="AU703" s="245" t="s">
        <v>80</v>
      </c>
      <c r="AV703" s="13" t="s">
        <v>80</v>
      </c>
      <c r="AW703" s="13" t="s">
        <v>33</v>
      </c>
      <c r="AX703" s="13" t="s">
        <v>71</v>
      </c>
      <c r="AY703" s="245" t="s">
        <v>161</v>
      </c>
    </row>
    <row r="704" s="14" customFormat="1">
      <c r="A704" s="14"/>
      <c r="B704" s="246"/>
      <c r="C704" s="247"/>
      <c r="D704" s="228" t="s">
        <v>196</v>
      </c>
      <c r="E704" s="248" t="s">
        <v>19</v>
      </c>
      <c r="F704" s="249" t="s">
        <v>198</v>
      </c>
      <c r="G704" s="247"/>
      <c r="H704" s="250">
        <v>84.599999999999994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6" t="s">
        <v>196</v>
      </c>
      <c r="AU704" s="256" t="s">
        <v>80</v>
      </c>
      <c r="AV704" s="14" t="s">
        <v>168</v>
      </c>
      <c r="AW704" s="14" t="s">
        <v>33</v>
      </c>
      <c r="AX704" s="14" t="s">
        <v>78</v>
      </c>
      <c r="AY704" s="256" t="s">
        <v>161</v>
      </c>
    </row>
    <row r="705" s="2" customFormat="1" ht="16.5" customHeight="1">
      <c r="A705" s="41"/>
      <c r="B705" s="42"/>
      <c r="C705" s="257" t="s">
        <v>972</v>
      </c>
      <c r="D705" s="257" t="s">
        <v>241</v>
      </c>
      <c r="E705" s="258" t="s">
        <v>973</v>
      </c>
      <c r="F705" s="259" t="s">
        <v>974</v>
      </c>
      <c r="G705" s="260" t="s">
        <v>192</v>
      </c>
      <c r="H705" s="261">
        <v>0.223</v>
      </c>
      <c r="I705" s="262"/>
      <c r="J705" s="263">
        <f>ROUND(I705*H705,2)</f>
        <v>0</v>
      </c>
      <c r="K705" s="259" t="s">
        <v>167</v>
      </c>
      <c r="L705" s="264"/>
      <c r="M705" s="265" t="s">
        <v>19</v>
      </c>
      <c r="N705" s="266" t="s">
        <v>42</v>
      </c>
      <c r="O705" s="87"/>
      <c r="P705" s="224">
        <f>O705*H705</f>
        <v>0</v>
      </c>
      <c r="Q705" s="224">
        <v>0.55000000000000004</v>
      </c>
      <c r="R705" s="224">
        <f>Q705*H705</f>
        <v>0.12265000000000001</v>
      </c>
      <c r="S705" s="224">
        <v>0</v>
      </c>
      <c r="T705" s="225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26" t="s">
        <v>262</v>
      </c>
      <c r="AT705" s="226" t="s">
        <v>241</v>
      </c>
      <c r="AU705" s="226" t="s">
        <v>80</v>
      </c>
      <c r="AY705" s="20" t="s">
        <v>161</v>
      </c>
      <c r="BE705" s="227">
        <f>IF(N705="základní",J705,0)</f>
        <v>0</v>
      </c>
      <c r="BF705" s="227">
        <f>IF(N705="snížená",J705,0)</f>
        <v>0</v>
      </c>
      <c r="BG705" s="227">
        <f>IF(N705="zákl. přenesená",J705,0)</f>
        <v>0</v>
      </c>
      <c r="BH705" s="227">
        <f>IF(N705="sníž. přenesená",J705,0)</f>
        <v>0</v>
      </c>
      <c r="BI705" s="227">
        <f>IF(N705="nulová",J705,0)</f>
        <v>0</v>
      </c>
      <c r="BJ705" s="20" t="s">
        <v>78</v>
      </c>
      <c r="BK705" s="227">
        <f>ROUND(I705*H705,2)</f>
        <v>0</v>
      </c>
      <c r="BL705" s="20" t="s">
        <v>212</v>
      </c>
      <c r="BM705" s="226" t="s">
        <v>975</v>
      </c>
    </row>
    <row r="706" s="2" customFormat="1">
      <c r="A706" s="41"/>
      <c r="B706" s="42"/>
      <c r="C706" s="43"/>
      <c r="D706" s="228" t="s">
        <v>169</v>
      </c>
      <c r="E706" s="43"/>
      <c r="F706" s="229" t="s">
        <v>974</v>
      </c>
      <c r="G706" s="43"/>
      <c r="H706" s="43"/>
      <c r="I706" s="230"/>
      <c r="J706" s="43"/>
      <c r="K706" s="43"/>
      <c r="L706" s="47"/>
      <c r="M706" s="231"/>
      <c r="N706" s="232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169</v>
      </c>
      <c r="AU706" s="20" t="s">
        <v>80</v>
      </c>
    </row>
    <row r="707" s="2" customFormat="1" ht="16.5" customHeight="1">
      <c r="A707" s="41"/>
      <c r="B707" s="42"/>
      <c r="C707" s="215" t="s">
        <v>571</v>
      </c>
      <c r="D707" s="215" t="s">
        <v>163</v>
      </c>
      <c r="E707" s="216" t="s">
        <v>976</v>
      </c>
      <c r="F707" s="217" t="s">
        <v>977</v>
      </c>
      <c r="G707" s="218" t="s">
        <v>192</v>
      </c>
      <c r="H707" s="219">
        <v>6.5679999999999996</v>
      </c>
      <c r="I707" s="220"/>
      <c r="J707" s="221">
        <f>ROUND(I707*H707,2)</f>
        <v>0</v>
      </c>
      <c r="K707" s="217" t="s">
        <v>167</v>
      </c>
      <c r="L707" s="47"/>
      <c r="M707" s="222" t="s">
        <v>19</v>
      </c>
      <c r="N707" s="223" t="s">
        <v>42</v>
      </c>
      <c r="O707" s="87"/>
      <c r="P707" s="224">
        <f>O707*H707</f>
        <v>0</v>
      </c>
      <c r="Q707" s="224">
        <v>0.023300000000000001</v>
      </c>
      <c r="R707" s="224">
        <f>Q707*H707</f>
        <v>0.15303439999999999</v>
      </c>
      <c r="S707" s="224">
        <v>0</v>
      </c>
      <c r="T707" s="225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26" t="s">
        <v>212</v>
      </c>
      <c r="AT707" s="226" t="s">
        <v>163</v>
      </c>
      <c r="AU707" s="226" t="s">
        <v>80</v>
      </c>
      <c r="AY707" s="20" t="s">
        <v>161</v>
      </c>
      <c r="BE707" s="227">
        <f>IF(N707="základní",J707,0)</f>
        <v>0</v>
      </c>
      <c r="BF707" s="227">
        <f>IF(N707="snížená",J707,0)</f>
        <v>0</v>
      </c>
      <c r="BG707" s="227">
        <f>IF(N707="zákl. přenesená",J707,0)</f>
        <v>0</v>
      </c>
      <c r="BH707" s="227">
        <f>IF(N707="sníž. přenesená",J707,0)</f>
        <v>0</v>
      </c>
      <c r="BI707" s="227">
        <f>IF(N707="nulová",J707,0)</f>
        <v>0</v>
      </c>
      <c r="BJ707" s="20" t="s">
        <v>78</v>
      </c>
      <c r="BK707" s="227">
        <f>ROUND(I707*H707,2)</f>
        <v>0</v>
      </c>
      <c r="BL707" s="20" t="s">
        <v>212</v>
      </c>
      <c r="BM707" s="226" t="s">
        <v>978</v>
      </c>
    </row>
    <row r="708" s="2" customFormat="1">
      <c r="A708" s="41"/>
      <c r="B708" s="42"/>
      <c r="C708" s="43"/>
      <c r="D708" s="228" t="s">
        <v>169</v>
      </c>
      <c r="E708" s="43"/>
      <c r="F708" s="229" t="s">
        <v>979</v>
      </c>
      <c r="G708" s="43"/>
      <c r="H708" s="43"/>
      <c r="I708" s="230"/>
      <c r="J708" s="43"/>
      <c r="K708" s="43"/>
      <c r="L708" s="47"/>
      <c r="M708" s="231"/>
      <c r="N708" s="232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169</v>
      </c>
      <c r="AU708" s="20" t="s">
        <v>80</v>
      </c>
    </row>
    <row r="709" s="2" customFormat="1">
      <c r="A709" s="41"/>
      <c r="B709" s="42"/>
      <c r="C709" s="43"/>
      <c r="D709" s="233" t="s">
        <v>171</v>
      </c>
      <c r="E709" s="43"/>
      <c r="F709" s="234" t="s">
        <v>980</v>
      </c>
      <c r="G709" s="43"/>
      <c r="H709" s="43"/>
      <c r="I709" s="230"/>
      <c r="J709" s="43"/>
      <c r="K709" s="43"/>
      <c r="L709" s="47"/>
      <c r="M709" s="231"/>
      <c r="N709" s="232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171</v>
      </c>
      <c r="AU709" s="20" t="s">
        <v>80</v>
      </c>
    </row>
    <row r="710" s="13" customFormat="1">
      <c r="A710" s="13"/>
      <c r="B710" s="235"/>
      <c r="C710" s="236"/>
      <c r="D710" s="228" t="s">
        <v>196</v>
      </c>
      <c r="E710" s="237" t="s">
        <v>19</v>
      </c>
      <c r="F710" s="238" t="s">
        <v>981</v>
      </c>
      <c r="G710" s="236"/>
      <c r="H710" s="239">
        <v>6.5679999999999996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5" t="s">
        <v>196</v>
      </c>
      <c r="AU710" s="245" t="s">
        <v>80</v>
      </c>
      <c r="AV710" s="13" t="s">
        <v>80</v>
      </c>
      <c r="AW710" s="13" t="s">
        <v>33</v>
      </c>
      <c r="AX710" s="13" t="s">
        <v>71</v>
      </c>
      <c r="AY710" s="245" t="s">
        <v>161</v>
      </c>
    </row>
    <row r="711" s="14" customFormat="1">
      <c r="A711" s="14"/>
      <c r="B711" s="246"/>
      <c r="C711" s="247"/>
      <c r="D711" s="228" t="s">
        <v>196</v>
      </c>
      <c r="E711" s="248" t="s">
        <v>19</v>
      </c>
      <c r="F711" s="249" t="s">
        <v>198</v>
      </c>
      <c r="G711" s="247"/>
      <c r="H711" s="250">
        <v>6.5679999999999996</v>
      </c>
      <c r="I711" s="251"/>
      <c r="J711" s="247"/>
      <c r="K711" s="247"/>
      <c r="L711" s="252"/>
      <c r="M711" s="253"/>
      <c r="N711" s="254"/>
      <c r="O711" s="254"/>
      <c r="P711" s="254"/>
      <c r="Q711" s="254"/>
      <c r="R711" s="254"/>
      <c r="S711" s="254"/>
      <c r="T711" s="25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6" t="s">
        <v>196</v>
      </c>
      <c r="AU711" s="256" t="s">
        <v>80</v>
      </c>
      <c r="AV711" s="14" t="s">
        <v>168</v>
      </c>
      <c r="AW711" s="14" t="s">
        <v>33</v>
      </c>
      <c r="AX711" s="14" t="s">
        <v>78</v>
      </c>
      <c r="AY711" s="256" t="s">
        <v>161</v>
      </c>
    </row>
    <row r="712" s="2" customFormat="1" ht="16.5" customHeight="1">
      <c r="A712" s="41"/>
      <c r="B712" s="42"/>
      <c r="C712" s="215" t="s">
        <v>982</v>
      </c>
      <c r="D712" s="215" t="s">
        <v>163</v>
      </c>
      <c r="E712" s="216" t="s">
        <v>983</v>
      </c>
      <c r="F712" s="217" t="s">
        <v>984</v>
      </c>
      <c r="G712" s="218" t="s">
        <v>273</v>
      </c>
      <c r="H712" s="219">
        <v>7.4349999999999996</v>
      </c>
      <c r="I712" s="220"/>
      <c r="J712" s="221">
        <f>ROUND(I712*H712,2)</f>
        <v>0</v>
      </c>
      <c r="K712" s="217" t="s">
        <v>167</v>
      </c>
      <c r="L712" s="47"/>
      <c r="M712" s="222" t="s">
        <v>19</v>
      </c>
      <c r="N712" s="223" t="s">
        <v>42</v>
      </c>
      <c r="O712" s="87"/>
      <c r="P712" s="224">
        <f>O712*H712</f>
        <v>0</v>
      </c>
      <c r="Q712" s="224">
        <v>0</v>
      </c>
      <c r="R712" s="224">
        <f>Q712*H712</f>
        <v>0</v>
      </c>
      <c r="S712" s="224">
        <v>0</v>
      </c>
      <c r="T712" s="225">
        <f>S712*H712</f>
        <v>0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26" t="s">
        <v>212</v>
      </c>
      <c r="AT712" s="226" t="s">
        <v>163</v>
      </c>
      <c r="AU712" s="226" t="s">
        <v>80</v>
      </c>
      <c r="AY712" s="20" t="s">
        <v>161</v>
      </c>
      <c r="BE712" s="227">
        <f>IF(N712="základní",J712,0)</f>
        <v>0</v>
      </c>
      <c r="BF712" s="227">
        <f>IF(N712="snížená",J712,0)</f>
        <v>0</v>
      </c>
      <c r="BG712" s="227">
        <f>IF(N712="zákl. přenesená",J712,0)</f>
        <v>0</v>
      </c>
      <c r="BH712" s="227">
        <f>IF(N712="sníž. přenesená",J712,0)</f>
        <v>0</v>
      </c>
      <c r="BI712" s="227">
        <f>IF(N712="nulová",J712,0)</f>
        <v>0</v>
      </c>
      <c r="BJ712" s="20" t="s">
        <v>78</v>
      </c>
      <c r="BK712" s="227">
        <f>ROUND(I712*H712,2)</f>
        <v>0</v>
      </c>
      <c r="BL712" s="20" t="s">
        <v>212</v>
      </c>
      <c r="BM712" s="226" t="s">
        <v>985</v>
      </c>
    </row>
    <row r="713" s="2" customFormat="1">
      <c r="A713" s="41"/>
      <c r="B713" s="42"/>
      <c r="C713" s="43"/>
      <c r="D713" s="228" t="s">
        <v>169</v>
      </c>
      <c r="E713" s="43"/>
      <c r="F713" s="229" t="s">
        <v>986</v>
      </c>
      <c r="G713" s="43"/>
      <c r="H713" s="43"/>
      <c r="I713" s="230"/>
      <c r="J713" s="43"/>
      <c r="K713" s="43"/>
      <c r="L713" s="47"/>
      <c r="M713" s="231"/>
      <c r="N713" s="232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0" t="s">
        <v>169</v>
      </c>
      <c r="AU713" s="20" t="s">
        <v>80</v>
      </c>
    </row>
    <row r="714" s="2" customFormat="1">
      <c r="A714" s="41"/>
      <c r="B714" s="42"/>
      <c r="C714" s="43"/>
      <c r="D714" s="233" t="s">
        <v>171</v>
      </c>
      <c r="E714" s="43"/>
      <c r="F714" s="234" t="s">
        <v>987</v>
      </c>
      <c r="G714" s="43"/>
      <c r="H714" s="43"/>
      <c r="I714" s="230"/>
      <c r="J714" s="43"/>
      <c r="K714" s="43"/>
      <c r="L714" s="47"/>
      <c r="M714" s="231"/>
      <c r="N714" s="232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T714" s="20" t="s">
        <v>171</v>
      </c>
      <c r="AU714" s="20" t="s">
        <v>80</v>
      </c>
    </row>
    <row r="715" s="12" customFormat="1" ht="22.8" customHeight="1">
      <c r="A715" s="12"/>
      <c r="B715" s="199"/>
      <c r="C715" s="200"/>
      <c r="D715" s="201" t="s">
        <v>70</v>
      </c>
      <c r="E715" s="213" t="s">
        <v>988</v>
      </c>
      <c r="F715" s="213" t="s">
        <v>989</v>
      </c>
      <c r="G715" s="200"/>
      <c r="H715" s="200"/>
      <c r="I715" s="203"/>
      <c r="J715" s="214">
        <f>BK715</f>
        <v>0</v>
      </c>
      <c r="K715" s="200"/>
      <c r="L715" s="205"/>
      <c r="M715" s="206"/>
      <c r="N715" s="207"/>
      <c r="O715" s="207"/>
      <c r="P715" s="208">
        <f>SUM(P716:P729)</f>
        <v>0</v>
      </c>
      <c r="Q715" s="207"/>
      <c r="R715" s="208">
        <f>SUM(R716:R729)</f>
        <v>0.46889379999999997</v>
      </c>
      <c r="S715" s="207"/>
      <c r="T715" s="209">
        <f>SUM(T716:T729)</f>
        <v>0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10" t="s">
        <v>80</v>
      </c>
      <c r="AT715" s="211" t="s">
        <v>70</v>
      </c>
      <c r="AU715" s="211" t="s">
        <v>78</v>
      </c>
      <c r="AY715" s="210" t="s">
        <v>161</v>
      </c>
      <c r="BK715" s="212">
        <f>SUM(BK716:BK729)</f>
        <v>0</v>
      </c>
    </row>
    <row r="716" s="2" customFormat="1" ht="33" customHeight="1">
      <c r="A716" s="41"/>
      <c r="B716" s="42"/>
      <c r="C716" s="215" t="s">
        <v>576</v>
      </c>
      <c r="D716" s="215" t="s">
        <v>163</v>
      </c>
      <c r="E716" s="216" t="s">
        <v>990</v>
      </c>
      <c r="F716" s="217" t="s">
        <v>991</v>
      </c>
      <c r="G716" s="218" t="s">
        <v>175</v>
      </c>
      <c r="H716" s="219">
        <v>12.94</v>
      </c>
      <c r="I716" s="220"/>
      <c r="J716" s="221">
        <f>ROUND(I716*H716,2)</f>
        <v>0</v>
      </c>
      <c r="K716" s="217" t="s">
        <v>693</v>
      </c>
      <c r="L716" s="47"/>
      <c r="M716" s="222" t="s">
        <v>19</v>
      </c>
      <c r="N716" s="223" t="s">
        <v>42</v>
      </c>
      <c r="O716" s="87"/>
      <c r="P716" s="224">
        <f>O716*H716</f>
        <v>0</v>
      </c>
      <c r="Q716" s="224">
        <v>0</v>
      </c>
      <c r="R716" s="224">
        <f>Q716*H716</f>
        <v>0</v>
      </c>
      <c r="S716" s="224">
        <v>0</v>
      </c>
      <c r="T716" s="225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26" t="s">
        <v>212</v>
      </c>
      <c r="AT716" s="226" t="s">
        <v>163</v>
      </c>
      <c r="AU716" s="226" t="s">
        <v>80</v>
      </c>
      <c r="AY716" s="20" t="s">
        <v>161</v>
      </c>
      <c r="BE716" s="227">
        <f>IF(N716="základní",J716,0)</f>
        <v>0</v>
      </c>
      <c r="BF716" s="227">
        <f>IF(N716="snížená",J716,0)</f>
        <v>0</v>
      </c>
      <c r="BG716" s="227">
        <f>IF(N716="zákl. přenesená",J716,0)</f>
        <v>0</v>
      </c>
      <c r="BH716" s="227">
        <f>IF(N716="sníž. přenesená",J716,0)</f>
        <v>0</v>
      </c>
      <c r="BI716" s="227">
        <f>IF(N716="nulová",J716,0)</f>
        <v>0</v>
      </c>
      <c r="BJ716" s="20" t="s">
        <v>78</v>
      </c>
      <c r="BK716" s="227">
        <f>ROUND(I716*H716,2)</f>
        <v>0</v>
      </c>
      <c r="BL716" s="20" t="s">
        <v>212</v>
      </c>
      <c r="BM716" s="226" t="s">
        <v>992</v>
      </c>
    </row>
    <row r="717" s="2" customFormat="1">
      <c r="A717" s="41"/>
      <c r="B717" s="42"/>
      <c r="C717" s="43"/>
      <c r="D717" s="228" t="s">
        <v>169</v>
      </c>
      <c r="E717" s="43"/>
      <c r="F717" s="229" t="s">
        <v>991</v>
      </c>
      <c r="G717" s="43"/>
      <c r="H717" s="43"/>
      <c r="I717" s="230"/>
      <c r="J717" s="43"/>
      <c r="K717" s="43"/>
      <c r="L717" s="47"/>
      <c r="M717" s="231"/>
      <c r="N717" s="232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169</v>
      </c>
      <c r="AU717" s="20" t="s">
        <v>80</v>
      </c>
    </row>
    <row r="718" s="2" customFormat="1">
      <c r="A718" s="41"/>
      <c r="B718" s="42"/>
      <c r="C718" s="43"/>
      <c r="D718" s="233" t="s">
        <v>171</v>
      </c>
      <c r="E718" s="43"/>
      <c r="F718" s="234" t="s">
        <v>993</v>
      </c>
      <c r="G718" s="43"/>
      <c r="H718" s="43"/>
      <c r="I718" s="230"/>
      <c r="J718" s="43"/>
      <c r="K718" s="43"/>
      <c r="L718" s="47"/>
      <c r="M718" s="231"/>
      <c r="N718" s="232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171</v>
      </c>
      <c r="AU718" s="20" t="s">
        <v>80</v>
      </c>
    </row>
    <row r="719" s="13" customFormat="1">
      <c r="A719" s="13"/>
      <c r="B719" s="235"/>
      <c r="C719" s="236"/>
      <c r="D719" s="228" t="s">
        <v>196</v>
      </c>
      <c r="E719" s="237" t="s">
        <v>19</v>
      </c>
      <c r="F719" s="238" t="s">
        <v>994</v>
      </c>
      <c r="G719" s="236"/>
      <c r="H719" s="239">
        <v>12.94</v>
      </c>
      <c r="I719" s="240"/>
      <c r="J719" s="236"/>
      <c r="K719" s="236"/>
      <c r="L719" s="241"/>
      <c r="M719" s="242"/>
      <c r="N719" s="243"/>
      <c r="O719" s="243"/>
      <c r="P719" s="243"/>
      <c r="Q719" s="243"/>
      <c r="R719" s="243"/>
      <c r="S719" s="243"/>
      <c r="T719" s="24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5" t="s">
        <v>196</v>
      </c>
      <c r="AU719" s="245" t="s">
        <v>80</v>
      </c>
      <c r="AV719" s="13" t="s">
        <v>80</v>
      </c>
      <c r="AW719" s="13" t="s">
        <v>33</v>
      </c>
      <c r="AX719" s="13" t="s">
        <v>71</v>
      </c>
      <c r="AY719" s="245" t="s">
        <v>161</v>
      </c>
    </row>
    <row r="720" s="14" customFormat="1">
      <c r="A720" s="14"/>
      <c r="B720" s="246"/>
      <c r="C720" s="247"/>
      <c r="D720" s="228" t="s">
        <v>196</v>
      </c>
      <c r="E720" s="248" t="s">
        <v>19</v>
      </c>
      <c r="F720" s="249" t="s">
        <v>198</v>
      </c>
      <c r="G720" s="247"/>
      <c r="H720" s="250">
        <v>12.94</v>
      </c>
      <c r="I720" s="251"/>
      <c r="J720" s="247"/>
      <c r="K720" s="247"/>
      <c r="L720" s="252"/>
      <c r="M720" s="253"/>
      <c r="N720" s="254"/>
      <c r="O720" s="254"/>
      <c r="P720" s="254"/>
      <c r="Q720" s="254"/>
      <c r="R720" s="254"/>
      <c r="S720" s="254"/>
      <c r="T720" s="255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6" t="s">
        <v>196</v>
      </c>
      <c r="AU720" s="256" t="s">
        <v>80</v>
      </c>
      <c r="AV720" s="14" t="s">
        <v>168</v>
      </c>
      <c r="AW720" s="14" t="s">
        <v>33</v>
      </c>
      <c r="AX720" s="14" t="s">
        <v>78</v>
      </c>
      <c r="AY720" s="256" t="s">
        <v>161</v>
      </c>
    </row>
    <row r="721" s="2" customFormat="1" ht="16.5" customHeight="1">
      <c r="A721" s="41"/>
      <c r="B721" s="42"/>
      <c r="C721" s="215" t="s">
        <v>995</v>
      </c>
      <c r="D721" s="215" t="s">
        <v>163</v>
      </c>
      <c r="E721" s="216" t="s">
        <v>996</v>
      </c>
      <c r="F721" s="217" t="s">
        <v>997</v>
      </c>
      <c r="G721" s="218" t="s">
        <v>175</v>
      </c>
      <c r="H721" s="219">
        <v>12.94</v>
      </c>
      <c r="I721" s="220"/>
      <c r="J721" s="221">
        <f>ROUND(I721*H721,2)</f>
        <v>0</v>
      </c>
      <c r="K721" s="217" t="s">
        <v>167</v>
      </c>
      <c r="L721" s="47"/>
      <c r="M721" s="222" t="s">
        <v>19</v>
      </c>
      <c r="N721" s="223" t="s">
        <v>42</v>
      </c>
      <c r="O721" s="87"/>
      <c r="P721" s="224">
        <f>O721*H721</f>
        <v>0</v>
      </c>
      <c r="Q721" s="224">
        <v>0.00010000000000000001</v>
      </c>
      <c r="R721" s="224">
        <f>Q721*H721</f>
        <v>0.001294</v>
      </c>
      <c r="S721" s="224">
        <v>0</v>
      </c>
      <c r="T721" s="225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6" t="s">
        <v>212</v>
      </c>
      <c r="AT721" s="226" t="s">
        <v>163</v>
      </c>
      <c r="AU721" s="226" t="s">
        <v>80</v>
      </c>
      <c r="AY721" s="20" t="s">
        <v>161</v>
      </c>
      <c r="BE721" s="227">
        <f>IF(N721="základní",J721,0)</f>
        <v>0</v>
      </c>
      <c r="BF721" s="227">
        <f>IF(N721="snížená",J721,0)</f>
        <v>0</v>
      </c>
      <c r="BG721" s="227">
        <f>IF(N721="zákl. přenesená",J721,0)</f>
        <v>0</v>
      </c>
      <c r="BH721" s="227">
        <f>IF(N721="sníž. přenesená",J721,0)</f>
        <v>0</v>
      </c>
      <c r="BI721" s="227">
        <f>IF(N721="nulová",J721,0)</f>
        <v>0</v>
      </c>
      <c r="BJ721" s="20" t="s">
        <v>78</v>
      </c>
      <c r="BK721" s="227">
        <f>ROUND(I721*H721,2)</f>
        <v>0</v>
      </c>
      <c r="BL721" s="20" t="s">
        <v>212</v>
      </c>
      <c r="BM721" s="226" t="s">
        <v>998</v>
      </c>
    </row>
    <row r="722" s="2" customFormat="1">
      <c r="A722" s="41"/>
      <c r="B722" s="42"/>
      <c r="C722" s="43"/>
      <c r="D722" s="228" t="s">
        <v>169</v>
      </c>
      <c r="E722" s="43"/>
      <c r="F722" s="229" t="s">
        <v>999</v>
      </c>
      <c r="G722" s="43"/>
      <c r="H722" s="43"/>
      <c r="I722" s="230"/>
      <c r="J722" s="43"/>
      <c r="K722" s="43"/>
      <c r="L722" s="47"/>
      <c r="M722" s="231"/>
      <c r="N722" s="232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169</v>
      </c>
      <c r="AU722" s="20" t="s">
        <v>80</v>
      </c>
    </row>
    <row r="723" s="2" customFormat="1">
      <c r="A723" s="41"/>
      <c r="B723" s="42"/>
      <c r="C723" s="43"/>
      <c r="D723" s="233" t="s">
        <v>171</v>
      </c>
      <c r="E723" s="43"/>
      <c r="F723" s="234" t="s">
        <v>1000</v>
      </c>
      <c r="G723" s="43"/>
      <c r="H723" s="43"/>
      <c r="I723" s="230"/>
      <c r="J723" s="43"/>
      <c r="K723" s="43"/>
      <c r="L723" s="47"/>
      <c r="M723" s="231"/>
      <c r="N723" s="232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T723" s="20" t="s">
        <v>171</v>
      </c>
      <c r="AU723" s="20" t="s">
        <v>80</v>
      </c>
    </row>
    <row r="724" s="2" customFormat="1" ht="16.5" customHeight="1">
      <c r="A724" s="41"/>
      <c r="B724" s="42"/>
      <c r="C724" s="215" t="s">
        <v>583</v>
      </c>
      <c r="D724" s="215" t="s">
        <v>163</v>
      </c>
      <c r="E724" s="216" t="s">
        <v>1001</v>
      </c>
      <c r="F724" s="217" t="s">
        <v>1002</v>
      </c>
      <c r="G724" s="218" t="s">
        <v>175</v>
      </c>
      <c r="H724" s="219">
        <v>28.739999999999998</v>
      </c>
      <c r="I724" s="220"/>
      <c r="J724" s="221">
        <f>ROUND(I724*H724,2)</f>
        <v>0</v>
      </c>
      <c r="K724" s="217" t="s">
        <v>167</v>
      </c>
      <c r="L724" s="47"/>
      <c r="M724" s="222" t="s">
        <v>19</v>
      </c>
      <c r="N724" s="223" t="s">
        <v>42</v>
      </c>
      <c r="O724" s="87"/>
      <c r="P724" s="224">
        <f>O724*H724</f>
        <v>0</v>
      </c>
      <c r="Q724" s="224">
        <v>0.01627</v>
      </c>
      <c r="R724" s="224">
        <f>Q724*H724</f>
        <v>0.46759979999999995</v>
      </c>
      <c r="S724" s="224">
        <v>0</v>
      </c>
      <c r="T724" s="225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26" t="s">
        <v>212</v>
      </c>
      <c r="AT724" s="226" t="s">
        <v>163</v>
      </c>
      <c r="AU724" s="226" t="s">
        <v>80</v>
      </c>
      <c r="AY724" s="20" t="s">
        <v>161</v>
      </c>
      <c r="BE724" s="227">
        <f>IF(N724="základní",J724,0)</f>
        <v>0</v>
      </c>
      <c r="BF724" s="227">
        <f>IF(N724="snížená",J724,0)</f>
        <v>0</v>
      </c>
      <c r="BG724" s="227">
        <f>IF(N724="zákl. přenesená",J724,0)</f>
        <v>0</v>
      </c>
      <c r="BH724" s="227">
        <f>IF(N724="sníž. přenesená",J724,0)</f>
        <v>0</v>
      </c>
      <c r="BI724" s="227">
        <f>IF(N724="nulová",J724,0)</f>
        <v>0</v>
      </c>
      <c r="BJ724" s="20" t="s">
        <v>78</v>
      </c>
      <c r="BK724" s="227">
        <f>ROUND(I724*H724,2)</f>
        <v>0</v>
      </c>
      <c r="BL724" s="20" t="s">
        <v>212</v>
      </c>
      <c r="BM724" s="226" t="s">
        <v>1003</v>
      </c>
    </row>
    <row r="725" s="2" customFormat="1">
      <c r="A725" s="41"/>
      <c r="B725" s="42"/>
      <c r="C725" s="43"/>
      <c r="D725" s="228" t="s">
        <v>169</v>
      </c>
      <c r="E725" s="43"/>
      <c r="F725" s="229" t="s">
        <v>1004</v>
      </c>
      <c r="G725" s="43"/>
      <c r="H725" s="43"/>
      <c r="I725" s="230"/>
      <c r="J725" s="43"/>
      <c r="K725" s="43"/>
      <c r="L725" s="47"/>
      <c r="M725" s="231"/>
      <c r="N725" s="232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169</v>
      </c>
      <c r="AU725" s="20" t="s">
        <v>80</v>
      </c>
    </row>
    <row r="726" s="2" customFormat="1">
      <c r="A726" s="41"/>
      <c r="B726" s="42"/>
      <c r="C726" s="43"/>
      <c r="D726" s="233" t="s">
        <v>171</v>
      </c>
      <c r="E726" s="43"/>
      <c r="F726" s="234" t="s">
        <v>1005</v>
      </c>
      <c r="G726" s="43"/>
      <c r="H726" s="43"/>
      <c r="I726" s="230"/>
      <c r="J726" s="43"/>
      <c r="K726" s="43"/>
      <c r="L726" s="47"/>
      <c r="M726" s="231"/>
      <c r="N726" s="232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20" t="s">
        <v>171</v>
      </c>
      <c r="AU726" s="20" t="s">
        <v>80</v>
      </c>
    </row>
    <row r="727" s="2" customFormat="1" ht="16.5" customHeight="1">
      <c r="A727" s="41"/>
      <c r="B727" s="42"/>
      <c r="C727" s="215" t="s">
        <v>1006</v>
      </c>
      <c r="D727" s="215" t="s">
        <v>163</v>
      </c>
      <c r="E727" s="216" t="s">
        <v>1007</v>
      </c>
      <c r="F727" s="217" t="s">
        <v>1008</v>
      </c>
      <c r="G727" s="218" t="s">
        <v>273</v>
      </c>
      <c r="H727" s="219">
        <v>0.68799999999999994</v>
      </c>
      <c r="I727" s="220"/>
      <c r="J727" s="221">
        <f>ROUND(I727*H727,2)</f>
        <v>0</v>
      </c>
      <c r="K727" s="217" t="s">
        <v>167</v>
      </c>
      <c r="L727" s="47"/>
      <c r="M727" s="222" t="s">
        <v>19</v>
      </c>
      <c r="N727" s="223" t="s">
        <v>42</v>
      </c>
      <c r="O727" s="87"/>
      <c r="P727" s="224">
        <f>O727*H727</f>
        <v>0</v>
      </c>
      <c r="Q727" s="224">
        <v>0</v>
      </c>
      <c r="R727" s="224">
        <f>Q727*H727</f>
        <v>0</v>
      </c>
      <c r="S727" s="224">
        <v>0</v>
      </c>
      <c r="T727" s="225">
        <f>S727*H727</f>
        <v>0</v>
      </c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R727" s="226" t="s">
        <v>212</v>
      </c>
      <c r="AT727" s="226" t="s">
        <v>163</v>
      </c>
      <c r="AU727" s="226" t="s">
        <v>80</v>
      </c>
      <c r="AY727" s="20" t="s">
        <v>161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20" t="s">
        <v>78</v>
      </c>
      <c r="BK727" s="227">
        <f>ROUND(I727*H727,2)</f>
        <v>0</v>
      </c>
      <c r="BL727" s="20" t="s">
        <v>212</v>
      </c>
      <c r="BM727" s="226" t="s">
        <v>1009</v>
      </c>
    </row>
    <row r="728" s="2" customFormat="1">
      <c r="A728" s="41"/>
      <c r="B728" s="42"/>
      <c r="C728" s="43"/>
      <c r="D728" s="228" t="s">
        <v>169</v>
      </c>
      <c r="E728" s="43"/>
      <c r="F728" s="229" t="s">
        <v>1010</v>
      </c>
      <c r="G728" s="43"/>
      <c r="H728" s="43"/>
      <c r="I728" s="230"/>
      <c r="J728" s="43"/>
      <c r="K728" s="43"/>
      <c r="L728" s="47"/>
      <c r="M728" s="231"/>
      <c r="N728" s="232"/>
      <c r="O728" s="87"/>
      <c r="P728" s="87"/>
      <c r="Q728" s="87"/>
      <c r="R728" s="87"/>
      <c r="S728" s="87"/>
      <c r="T728" s="88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T728" s="20" t="s">
        <v>169</v>
      </c>
      <c r="AU728" s="20" t="s">
        <v>80</v>
      </c>
    </row>
    <row r="729" s="2" customFormat="1">
      <c r="A729" s="41"/>
      <c r="B729" s="42"/>
      <c r="C729" s="43"/>
      <c r="D729" s="233" t="s">
        <v>171</v>
      </c>
      <c r="E729" s="43"/>
      <c r="F729" s="234" t="s">
        <v>1011</v>
      </c>
      <c r="G729" s="43"/>
      <c r="H729" s="43"/>
      <c r="I729" s="230"/>
      <c r="J729" s="43"/>
      <c r="K729" s="43"/>
      <c r="L729" s="47"/>
      <c r="M729" s="231"/>
      <c r="N729" s="232"/>
      <c r="O729" s="87"/>
      <c r="P729" s="87"/>
      <c r="Q729" s="87"/>
      <c r="R729" s="87"/>
      <c r="S729" s="87"/>
      <c r="T729" s="88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T729" s="20" t="s">
        <v>171</v>
      </c>
      <c r="AU729" s="20" t="s">
        <v>80</v>
      </c>
    </row>
    <row r="730" s="12" customFormat="1" ht="22.8" customHeight="1">
      <c r="A730" s="12"/>
      <c r="B730" s="199"/>
      <c r="C730" s="200"/>
      <c r="D730" s="201" t="s">
        <v>70</v>
      </c>
      <c r="E730" s="213" t="s">
        <v>1012</v>
      </c>
      <c r="F730" s="213" t="s">
        <v>1013</v>
      </c>
      <c r="G730" s="200"/>
      <c r="H730" s="200"/>
      <c r="I730" s="203"/>
      <c r="J730" s="214">
        <f>BK730</f>
        <v>0</v>
      </c>
      <c r="K730" s="200"/>
      <c r="L730" s="205"/>
      <c r="M730" s="206"/>
      <c r="N730" s="207"/>
      <c r="O730" s="207"/>
      <c r="P730" s="208">
        <f>SUM(P731:P811)</f>
        <v>0</v>
      </c>
      <c r="Q730" s="207"/>
      <c r="R730" s="208">
        <f>SUM(R731:R811)</f>
        <v>0.85433100000000006</v>
      </c>
      <c r="S730" s="207"/>
      <c r="T730" s="209">
        <f>SUM(T731:T811)</f>
        <v>0.088719999999999993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10" t="s">
        <v>80</v>
      </c>
      <c r="AT730" s="211" t="s">
        <v>70</v>
      </c>
      <c r="AU730" s="211" t="s">
        <v>78</v>
      </c>
      <c r="AY730" s="210" t="s">
        <v>161</v>
      </c>
      <c r="BK730" s="212">
        <f>SUM(BK731:BK811)</f>
        <v>0</v>
      </c>
    </row>
    <row r="731" s="2" customFormat="1" ht="16.5" customHeight="1">
      <c r="A731" s="41"/>
      <c r="B731" s="42"/>
      <c r="C731" s="215" t="s">
        <v>589</v>
      </c>
      <c r="D731" s="215" t="s">
        <v>163</v>
      </c>
      <c r="E731" s="216" t="s">
        <v>1014</v>
      </c>
      <c r="F731" s="217" t="s">
        <v>1015</v>
      </c>
      <c r="G731" s="218" t="s">
        <v>175</v>
      </c>
      <c r="H731" s="219">
        <v>77.549999999999997</v>
      </c>
      <c r="I731" s="220"/>
      <c r="J731" s="221">
        <f>ROUND(I731*H731,2)</f>
        <v>0</v>
      </c>
      <c r="K731" s="217" t="s">
        <v>167</v>
      </c>
      <c r="L731" s="47"/>
      <c r="M731" s="222" t="s">
        <v>19</v>
      </c>
      <c r="N731" s="223" t="s">
        <v>42</v>
      </c>
      <c r="O731" s="87"/>
      <c r="P731" s="224">
        <f>O731*H731</f>
        <v>0</v>
      </c>
      <c r="Q731" s="224">
        <v>0</v>
      </c>
      <c r="R731" s="224">
        <f>Q731*H731</f>
        <v>0</v>
      </c>
      <c r="S731" s="224">
        <v>0</v>
      </c>
      <c r="T731" s="225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26" t="s">
        <v>212</v>
      </c>
      <c r="AT731" s="226" t="s">
        <v>163</v>
      </c>
      <c r="AU731" s="226" t="s">
        <v>80</v>
      </c>
      <c r="AY731" s="20" t="s">
        <v>161</v>
      </c>
      <c r="BE731" s="227">
        <f>IF(N731="základní",J731,0)</f>
        <v>0</v>
      </c>
      <c r="BF731" s="227">
        <f>IF(N731="snížená",J731,0)</f>
        <v>0</v>
      </c>
      <c r="BG731" s="227">
        <f>IF(N731="zákl. přenesená",J731,0)</f>
        <v>0</v>
      </c>
      <c r="BH731" s="227">
        <f>IF(N731="sníž. přenesená",J731,0)</f>
        <v>0</v>
      </c>
      <c r="BI731" s="227">
        <f>IF(N731="nulová",J731,0)</f>
        <v>0</v>
      </c>
      <c r="BJ731" s="20" t="s">
        <v>78</v>
      </c>
      <c r="BK731" s="227">
        <f>ROUND(I731*H731,2)</f>
        <v>0</v>
      </c>
      <c r="BL731" s="20" t="s">
        <v>212</v>
      </c>
      <c r="BM731" s="226" t="s">
        <v>1016</v>
      </c>
    </row>
    <row r="732" s="2" customFormat="1">
      <c r="A732" s="41"/>
      <c r="B732" s="42"/>
      <c r="C732" s="43"/>
      <c r="D732" s="228" t="s">
        <v>169</v>
      </c>
      <c r="E732" s="43"/>
      <c r="F732" s="229" t="s">
        <v>1017</v>
      </c>
      <c r="G732" s="43"/>
      <c r="H732" s="43"/>
      <c r="I732" s="230"/>
      <c r="J732" s="43"/>
      <c r="K732" s="43"/>
      <c r="L732" s="47"/>
      <c r="M732" s="231"/>
      <c r="N732" s="232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169</v>
      </c>
      <c r="AU732" s="20" t="s">
        <v>80</v>
      </c>
    </row>
    <row r="733" s="2" customFormat="1">
      <c r="A733" s="41"/>
      <c r="B733" s="42"/>
      <c r="C733" s="43"/>
      <c r="D733" s="233" t="s">
        <v>171</v>
      </c>
      <c r="E733" s="43"/>
      <c r="F733" s="234" t="s">
        <v>1018</v>
      </c>
      <c r="G733" s="43"/>
      <c r="H733" s="43"/>
      <c r="I733" s="230"/>
      <c r="J733" s="43"/>
      <c r="K733" s="43"/>
      <c r="L733" s="47"/>
      <c r="M733" s="231"/>
      <c r="N733" s="232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171</v>
      </c>
      <c r="AU733" s="20" t="s">
        <v>80</v>
      </c>
    </row>
    <row r="734" s="2" customFormat="1" ht="16.5" customHeight="1">
      <c r="A734" s="41"/>
      <c r="B734" s="42"/>
      <c r="C734" s="257" t="s">
        <v>1019</v>
      </c>
      <c r="D734" s="257" t="s">
        <v>241</v>
      </c>
      <c r="E734" s="258" t="s">
        <v>1020</v>
      </c>
      <c r="F734" s="259" t="s">
        <v>1021</v>
      </c>
      <c r="G734" s="260" t="s">
        <v>175</v>
      </c>
      <c r="H734" s="261">
        <v>89.183000000000007</v>
      </c>
      <c r="I734" s="262"/>
      <c r="J734" s="263">
        <f>ROUND(I734*H734,2)</f>
        <v>0</v>
      </c>
      <c r="K734" s="259" t="s">
        <v>167</v>
      </c>
      <c r="L734" s="264"/>
      <c r="M734" s="265" t="s">
        <v>19</v>
      </c>
      <c r="N734" s="266" t="s">
        <v>42</v>
      </c>
      <c r="O734" s="87"/>
      <c r="P734" s="224">
        <f>O734*H734</f>
        <v>0</v>
      </c>
      <c r="Q734" s="224">
        <v>0.00050000000000000001</v>
      </c>
      <c r="R734" s="224">
        <f>Q734*H734</f>
        <v>0.044591500000000006</v>
      </c>
      <c r="S734" s="224">
        <v>0</v>
      </c>
      <c r="T734" s="225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26" t="s">
        <v>262</v>
      </c>
      <c r="AT734" s="226" t="s">
        <v>241</v>
      </c>
      <c r="AU734" s="226" t="s">
        <v>80</v>
      </c>
      <c r="AY734" s="20" t="s">
        <v>161</v>
      </c>
      <c r="BE734" s="227">
        <f>IF(N734="základní",J734,0)</f>
        <v>0</v>
      </c>
      <c r="BF734" s="227">
        <f>IF(N734="snížená",J734,0)</f>
        <v>0</v>
      </c>
      <c r="BG734" s="227">
        <f>IF(N734="zákl. přenesená",J734,0)</f>
        <v>0</v>
      </c>
      <c r="BH734" s="227">
        <f>IF(N734="sníž. přenesená",J734,0)</f>
        <v>0</v>
      </c>
      <c r="BI734" s="227">
        <f>IF(N734="nulová",J734,0)</f>
        <v>0</v>
      </c>
      <c r="BJ734" s="20" t="s">
        <v>78</v>
      </c>
      <c r="BK734" s="227">
        <f>ROUND(I734*H734,2)</f>
        <v>0</v>
      </c>
      <c r="BL734" s="20" t="s">
        <v>212</v>
      </c>
      <c r="BM734" s="226" t="s">
        <v>1022</v>
      </c>
    </row>
    <row r="735" s="2" customFormat="1">
      <c r="A735" s="41"/>
      <c r="B735" s="42"/>
      <c r="C735" s="43"/>
      <c r="D735" s="228" t="s">
        <v>169</v>
      </c>
      <c r="E735" s="43"/>
      <c r="F735" s="229" t="s">
        <v>1021</v>
      </c>
      <c r="G735" s="43"/>
      <c r="H735" s="43"/>
      <c r="I735" s="230"/>
      <c r="J735" s="43"/>
      <c r="K735" s="43"/>
      <c r="L735" s="47"/>
      <c r="M735" s="231"/>
      <c r="N735" s="232"/>
      <c r="O735" s="87"/>
      <c r="P735" s="87"/>
      <c r="Q735" s="87"/>
      <c r="R735" s="87"/>
      <c r="S735" s="87"/>
      <c r="T735" s="88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T735" s="20" t="s">
        <v>169</v>
      </c>
      <c r="AU735" s="20" t="s">
        <v>80</v>
      </c>
    </row>
    <row r="736" s="13" customFormat="1">
      <c r="A736" s="13"/>
      <c r="B736" s="235"/>
      <c r="C736" s="236"/>
      <c r="D736" s="228" t="s">
        <v>196</v>
      </c>
      <c r="E736" s="237" t="s">
        <v>19</v>
      </c>
      <c r="F736" s="238" t="s">
        <v>1023</v>
      </c>
      <c r="G736" s="236"/>
      <c r="H736" s="239">
        <v>89.183000000000007</v>
      </c>
      <c r="I736" s="240"/>
      <c r="J736" s="236"/>
      <c r="K736" s="236"/>
      <c r="L736" s="241"/>
      <c r="M736" s="242"/>
      <c r="N736" s="243"/>
      <c r="O736" s="243"/>
      <c r="P736" s="243"/>
      <c r="Q736" s="243"/>
      <c r="R736" s="243"/>
      <c r="S736" s="243"/>
      <c r="T736" s="24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5" t="s">
        <v>196</v>
      </c>
      <c r="AU736" s="245" t="s">
        <v>80</v>
      </c>
      <c r="AV736" s="13" t="s">
        <v>80</v>
      </c>
      <c r="AW736" s="13" t="s">
        <v>33</v>
      </c>
      <c r="AX736" s="13" t="s">
        <v>71</v>
      </c>
      <c r="AY736" s="245" t="s">
        <v>161</v>
      </c>
    </row>
    <row r="737" s="14" customFormat="1">
      <c r="A737" s="14"/>
      <c r="B737" s="246"/>
      <c r="C737" s="247"/>
      <c r="D737" s="228" t="s">
        <v>196</v>
      </c>
      <c r="E737" s="248" t="s">
        <v>19</v>
      </c>
      <c r="F737" s="249" t="s">
        <v>198</v>
      </c>
      <c r="G737" s="247"/>
      <c r="H737" s="250">
        <v>89.183000000000007</v>
      </c>
      <c r="I737" s="251"/>
      <c r="J737" s="247"/>
      <c r="K737" s="247"/>
      <c r="L737" s="252"/>
      <c r="M737" s="253"/>
      <c r="N737" s="254"/>
      <c r="O737" s="254"/>
      <c r="P737" s="254"/>
      <c r="Q737" s="254"/>
      <c r="R737" s="254"/>
      <c r="S737" s="254"/>
      <c r="T737" s="255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6" t="s">
        <v>196</v>
      </c>
      <c r="AU737" s="256" t="s">
        <v>80</v>
      </c>
      <c r="AV737" s="14" t="s">
        <v>168</v>
      </c>
      <c r="AW737" s="14" t="s">
        <v>33</v>
      </c>
      <c r="AX737" s="14" t="s">
        <v>78</v>
      </c>
      <c r="AY737" s="256" t="s">
        <v>161</v>
      </c>
    </row>
    <row r="738" s="2" customFormat="1" ht="16.5" customHeight="1">
      <c r="A738" s="41"/>
      <c r="B738" s="42"/>
      <c r="C738" s="215" t="s">
        <v>596</v>
      </c>
      <c r="D738" s="215" t="s">
        <v>163</v>
      </c>
      <c r="E738" s="216" t="s">
        <v>1024</v>
      </c>
      <c r="F738" s="217" t="s">
        <v>1025</v>
      </c>
      <c r="G738" s="218" t="s">
        <v>281</v>
      </c>
      <c r="H738" s="219">
        <v>22</v>
      </c>
      <c r="I738" s="220"/>
      <c r="J738" s="221">
        <f>ROUND(I738*H738,2)</f>
        <v>0</v>
      </c>
      <c r="K738" s="217" t="s">
        <v>167</v>
      </c>
      <c r="L738" s="47"/>
      <c r="M738" s="222" t="s">
        <v>19</v>
      </c>
      <c r="N738" s="223" t="s">
        <v>42</v>
      </c>
      <c r="O738" s="87"/>
      <c r="P738" s="224">
        <f>O738*H738</f>
        <v>0</v>
      </c>
      <c r="Q738" s="224">
        <v>0</v>
      </c>
      <c r="R738" s="224">
        <f>Q738*H738</f>
        <v>0</v>
      </c>
      <c r="S738" s="224">
        <v>0.0025999999999999999</v>
      </c>
      <c r="T738" s="225">
        <f>S738*H738</f>
        <v>0.057200000000000001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26" t="s">
        <v>212</v>
      </c>
      <c r="AT738" s="226" t="s">
        <v>163</v>
      </c>
      <c r="AU738" s="226" t="s">
        <v>80</v>
      </c>
      <c r="AY738" s="20" t="s">
        <v>161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20" t="s">
        <v>78</v>
      </c>
      <c r="BK738" s="227">
        <f>ROUND(I738*H738,2)</f>
        <v>0</v>
      </c>
      <c r="BL738" s="20" t="s">
        <v>212</v>
      </c>
      <c r="BM738" s="226" t="s">
        <v>1026</v>
      </c>
    </row>
    <row r="739" s="2" customFormat="1">
      <c r="A739" s="41"/>
      <c r="B739" s="42"/>
      <c r="C739" s="43"/>
      <c r="D739" s="228" t="s">
        <v>169</v>
      </c>
      <c r="E739" s="43"/>
      <c r="F739" s="229" t="s">
        <v>1027</v>
      </c>
      <c r="G739" s="43"/>
      <c r="H739" s="43"/>
      <c r="I739" s="230"/>
      <c r="J739" s="43"/>
      <c r="K739" s="43"/>
      <c r="L739" s="47"/>
      <c r="M739" s="231"/>
      <c r="N739" s="232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169</v>
      </c>
      <c r="AU739" s="20" t="s">
        <v>80</v>
      </c>
    </row>
    <row r="740" s="2" customFormat="1">
      <c r="A740" s="41"/>
      <c r="B740" s="42"/>
      <c r="C740" s="43"/>
      <c r="D740" s="233" t="s">
        <v>171</v>
      </c>
      <c r="E740" s="43"/>
      <c r="F740" s="234" t="s">
        <v>1028</v>
      </c>
      <c r="G740" s="43"/>
      <c r="H740" s="43"/>
      <c r="I740" s="230"/>
      <c r="J740" s="43"/>
      <c r="K740" s="43"/>
      <c r="L740" s="47"/>
      <c r="M740" s="231"/>
      <c r="N740" s="232"/>
      <c r="O740" s="87"/>
      <c r="P740" s="87"/>
      <c r="Q740" s="87"/>
      <c r="R740" s="87"/>
      <c r="S740" s="87"/>
      <c r="T740" s="88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T740" s="20" t="s">
        <v>171</v>
      </c>
      <c r="AU740" s="20" t="s">
        <v>80</v>
      </c>
    </row>
    <row r="741" s="13" customFormat="1">
      <c r="A741" s="13"/>
      <c r="B741" s="235"/>
      <c r="C741" s="236"/>
      <c r="D741" s="228" t="s">
        <v>196</v>
      </c>
      <c r="E741" s="237" t="s">
        <v>19</v>
      </c>
      <c r="F741" s="238" t="s">
        <v>1029</v>
      </c>
      <c r="G741" s="236"/>
      <c r="H741" s="239">
        <v>22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5" t="s">
        <v>196</v>
      </c>
      <c r="AU741" s="245" t="s">
        <v>80</v>
      </c>
      <c r="AV741" s="13" t="s">
        <v>80</v>
      </c>
      <c r="AW741" s="13" t="s">
        <v>33</v>
      </c>
      <c r="AX741" s="13" t="s">
        <v>71</v>
      </c>
      <c r="AY741" s="245" t="s">
        <v>161</v>
      </c>
    </row>
    <row r="742" s="14" customFormat="1">
      <c r="A742" s="14"/>
      <c r="B742" s="246"/>
      <c r="C742" s="247"/>
      <c r="D742" s="228" t="s">
        <v>196</v>
      </c>
      <c r="E742" s="248" t="s">
        <v>19</v>
      </c>
      <c r="F742" s="249" t="s">
        <v>198</v>
      </c>
      <c r="G742" s="247"/>
      <c r="H742" s="250">
        <v>22</v>
      </c>
      <c r="I742" s="251"/>
      <c r="J742" s="247"/>
      <c r="K742" s="247"/>
      <c r="L742" s="252"/>
      <c r="M742" s="253"/>
      <c r="N742" s="254"/>
      <c r="O742" s="254"/>
      <c r="P742" s="254"/>
      <c r="Q742" s="254"/>
      <c r="R742" s="254"/>
      <c r="S742" s="254"/>
      <c r="T742" s="255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6" t="s">
        <v>196</v>
      </c>
      <c r="AU742" s="256" t="s">
        <v>80</v>
      </c>
      <c r="AV742" s="14" t="s">
        <v>168</v>
      </c>
      <c r="AW742" s="14" t="s">
        <v>33</v>
      </c>
      <c r="AX742" s="14" t="s">
        <v>78</v>
      </c>
      <c r="AY742" s="256" t="s">
        <v>161</v>
      </c>
    </row>
    <row r="743" s="2" customFormat="1" ht="16.5" customHeight="1">
      <c r="A743" s="41"/>
      <c r="B743" s="42"/>
      <c r="C743" s="215" t="s">
        <v>1030</v>
      </c>
      <c r="D743" s="215" t="s">
        <v>163</v>
      </c>
      <c r="E743" s="216" t="s">
        <v>1031</v>
      </c>
      <c r="F743" s="217" t="s">
        <v>1032</v>
      </c>
      <c r="G743" s="218" t="s">
        <v>281</v>
      </c>
      <c r="H743" s="219">
        <v>8</v>
      </c>
      <c r="I743" s="220"/>
      <c r="J743" s="221">
        <f>ROUND(I743*H743,2)</f>
        <v>0</v>
      </c>
      <c r="K743" s="217" t="s">
        <v>167</v>
      </c>
      <c r="L743" s="47"/>
      <c r="M743" s="222" t="s">
        <v>19</v>
      </c>
      <c r="N743" s="223" t="s">
        <v>42</v>
      </c>
      <c r="O743" s="87"/>
      <c r="P743" s="224">
        <f>O743*H743</f>
        <v>0</v>
      </c>
      <c r="Q743" s="224">
        <v>0</v>
      </c>
      <c r="R743" s="224">
        <f>Q743*H743</f>
        <v>0</v>
      </c>
      <c r="S743" s="224">
        <v>0.0039399999999999999</v>
      </c>
      <c r="T743" s="225">
        <f>S743*H743</f>
        <v>0.031519999999999999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26" t="s">
        <v>212</v>
      </c>
      <c r="AT743" s="226" t="s">
        <v>163</v>
      </c>
      <c r="AU743" s="226" t="s">
        <v>80</v>
      </c>
      <c r="AY743" s="20" t="s">
        <v>161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20" t="s">
        <v>78</v>
      </c>
      <c r="BK743" s="227">
        <f>ROUND(I743*H743,2)</f>
        <v>0</v>
      </c>
      <c r="BL743" s="20" t="s">
        <v>212</v>
      </c>
      <c r="BM743" s="226" t="s">
        <v>1033</v>
      </c>
    </row>
    <row r="744" s="2" customFormat="1">
      <c r="A744" s="41"/>
      <c r="B744" s="42"/>
      <c r="C744" s="43"/>
      <c r="D744" s="228" t="s">
        <v>169</v>
      </c>
      <c r="E744" s="43"/>
      <c r="F744" s="229" t="s">
        <v>1034</v>
      </c>
      <c r="G744" s="43"/>
      <c r="H744" s="43"/>
      <c r="I744" s="230"/>
      <c r="J744" s="43"/>
      <c r="K744" s="43"/>
      <c r="L744" s="47"/>
      <c r="M744" s="231"/>
      <c r="N744" s="232"/>
      <c r="O744" s="87"/>
      <c r="P744" s="87"/>
      <c r="Q744" s="87"/>
      <c r="R744" s="87"/>
      <c r="S744" s="87"/>
      <c r="T744" s="88"/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T744" s="20" t="s">
        <v>169</v>
      </c>
      <c r="AU744" s="20" t="s">
        <v>80</v>
      </c>
    </row>
    <row r="745" s="2" customFormat="1">
      <c r="A745" s="41"/>
      <c r="B745" s="42"/>
      <c r="C745" s="43"/>
      <c r="D745" s="233" t="s">
        <v>171</v>
      </c>
      <c r="E745" s="43"/>
      <c r="F745" s="234" t="s">
        <v>1035</v>
      </c>
      <c r="G745" s="43"/>
      <c r="H745" s="43"/>
      <c r="I745" s="230"/>
      <c r="J745" s="43"/>
      <c r="K745" s="43"/>
      <c r="L745" s="47"/>
      <c r="M745" s="231"/>
      <c r="N745" s="232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171</v>
      </c>
      <c r="AU745" s="20" t="s">
        <v>80</v>
      </c>
    </row>
    <row r="746" s="2" customFormat="1" ht="16.5" customHeight="1">
      <c r="A746" s="41"/>
      <c r="B746" s="42"/>
      <c r="C746" s="215" t="s">
        <v>601</v>
      </c>
      <c r="D746" s="215" t="s">
        <v>163</v>
      </c>
      <c r="E746" s="216" t="s">
        <v>1036</v>
      </c>
      <c r="F746" s="217" t="s">
        <v>1037</v>
      </c>
      <c r="G746" s="218" t="s">
        <v>281</v>
      </c>
      <c r="H746" s="219">
        <v>11.5</v>
      </c>
      <c r="I746" s="220"/>
      <c r="J746" s="221">
        <f>ROUND(I746*H746,2)</f>
        <v>0</v>
      </c>
      <c r="K746" s="217" t="s">
        <v>167</v>
      </c>
      <c r="L746" s="47"/>
      <c r="M746" s="222" t="s">
        <v>19</v>
      </c>
      <c r="N746" s="223" t="s">
        <v>42</v>
      </c>
      <c r="O746" s="87"/>
      <c r="P746" s="224">
        <f>O746*H746</f>
        <v>0</v>
      </c>
      <c r="Q746" s="224">
        <v>0.00182</v>
      </c>
      <c r="R746" s="224">
        <f>Q746*H746</f>
        <v>0.020930000000000001</v>
      </c>
      <c r="S746" s="224">
        <v>0</v>
      </c>
      <c r="T746" s="225">
        <f>S746*H746</f>
        <v>0</v>
      </c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R746" s="226" t="s">
        <v>212</v>
      </c>
      <c r="AT746" s="226" t="s">
        <v>163</v>
      </c>
      <c r="AU746" s="226" t="s">
        <v>80</v>
      </c>
      <c r="AY746" s="20" t="s">
        <v>161</v>
      </c>
      <c r="BE746" s="227">
        <f>IF(N746="základní",J746,0)</f>
        <v>0</v>
      </c>
      <c r="BF746" s="227">
        <f>IF(N746="snížená",J746,0)</f>
        <v>0</v>
      </c>
      <c r="BG746" s="227">
        <f>IF(N746="zákl. přenesená",J746,0)</f>
        <v>0</v>
      </c>
      <c r="BH746" s="227">
        <f>IF(N746="sníž. přenesená",J746,0)</f>
        <v>0</v>
      </c>
      <c r="BI746" s="227">
        <f>IF(N746="nulová",J746,0)</f>
        <v>0</v>
      </c>
      <c r="BJ746" s="20" t="s">
        <v>78</v>
      </c>
      <c r="BK746" s="227">
        <f>ROUND(I746*H746,2)</f>
        <v>0</v>
      </c>
      <c r="BL746" s="20" t="s">
        <v>212</v>
      </c>
      <c r="BM746" s="226" t="s">
        <v>1038</v>
      </c>
    </row>
    <row r="747" s="2" customFormat="1">
      <c r="A747" s="41"/>
      <c r="B747" s="42"/>
      <c r="C747" s="43"/>
      <c r="D747" s="228" t="s">
        <v>169</v>
      </c>
      <c r="E747" s="43"/>
      <c r="F747" s="229" t="s">
        <v>1039</v>
      </c>
      <c r="G747" s="43"/>
      <c r="H747" s="43"/>
      <c r="I747" s="230"/>
      <c r="J747" s="43"/>
      <c r="K747" s="43"/>
      <c r="L747" s="47"/>
      <c r="M747" s="231"/>
      <c r="N747" s="232"/>
      <c r="O747" s="87"/>
      <c r="P747" s="87"/>
      <c r="Q747" s="87"/>
      <c r="R747" s="87"/>
      <c r="S747" s="87"/>
      <c r="T747" s="88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T747" s="20" t="s">
        <v>169</v>
      </c>
      <c r="AU747" s="20" t="s">
        <v>80</v>
      </c>
    </row>
    <row r="748" s="2" customFormat="1">
      <c r="A748" s="41"/>
      <c r="B748" s="42"/>
      <c r="C748" s="43"/>
      <c r="D748" s="233" t="s">
        <v>171</v>
      </c>
      <c r="E748" s="43"/>
      <c r="F748" s="234" t="s">
        <v>1040</v>
      </c>
      <c r="G748" s="43"/>
      <c r="H748" s="43"/>
      <c r="I748" s="230"/>
      <c r="J748" s="43"/>
      <c r="K748" s="43"/>
      <c r="L748" s="47"/>
      <c r="M748" s="231"/>
      <c r="N748" s="232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171</v>
      </c>
      <c r="AU748" s="20" t="s">
        <v>80</v>
      </c>
    </row>
    <row r="749" s="13" customFormat="1">
      <c r="A749" s="13"/>
      <c r="B749" s="235"/>
      <c r="C749" s="236"/>
      <c r="D749" s="228" t="s">
        <v>196</v>
      </c>
      <c r="E749" s="237" t="s">
        <v>19</v>
      </c>
      <c r="F749" s="238" t="s">
        <v>1041</v>
      </c>
      <c r="G749" s="236"/>
      <c r="H749" s="239">
        <v>11.5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5" t="s">
        <v>196</v>
      </c>
      <c r="AU749" s="245" t="s">
        <v>80</v>
      </c>
      <c r="AV749" s="13" t="s">
        <v>80</v>
      </c>
      <c r="AW749" s="13" t="s">
        <v>33</v>
      </c>
      <c r="AX749" s="13" t="s">
        <v>71</v>
      </c>
      <c r="AY749" s="245" t="s">
        <v>161</v>
      </c>
    </row>
    <row r="750" s="14" customFormat="1">
      <c r="A750" s="14"/>
      <c r="B750" s="246"/>
      <c r="C750" s="247"/>
      <c r="D750" s="228" t="s">
        <v>196</v>
      </c>
      <c r="E750" s="248" t="s">
        <v>19</v>
      </c>
      <c r="F750" s="249" t="s">
        <v>198</v>
      </c>
      <c r="G750" s="247"/>
      <c r="H750" s="250">
        <v>11.5</v>
      </c>
      <c r="I750" s="251"/>
      <c r="J750" s="247"/>
      <c r="K750" s="247"/>
      <c r="L750" s="252"/>
      <c r="M750" s="253"/>
      <c r="N750" s="254"/>
      <c r="O750" s="254"/>
      <c r="P750" s="254"/>
      <c r="Q750" s="254"/>
      <c r="R750" s="254"/>
      <c r="S750" s="254"/>
      <c r="T750" s="255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6" t="s">
        <v>196</v>
      </c>
      <c r="AU750" s="256" t="s">
        <v>80</v>
      </c>
      <c r="AV750" s="14" t="s">
        <v>168</v>
      </c>
      <c r="AW750" s="14" t="s">
        <v>33</v>
      </c>
      <c r="AX750" s="14" t="s">
        <v>78</v>
      </c>
      <c r="AY750" s="256" t="s">
        <v>161</v>
      </c>
    </row>
    <row r="751" s="2" customFormat="1" ht="21.75" customHeight="1">
      <c r="A751" s="41"/>
      <c r="B751" s="42"/>
      <c r="C751" s="215" t="s">
        <v>1042</v>
      </c>
      <c r="D751" s="215" t="s">
        <v>163</v>
      </c>
      <c r="E751" s="216" t="s">
        <v>1043</v>
      </c>
      <c r="F751" s="217" t="s">
        <v>1044</v>
      </c>
      <c r="G751" s="218" t="s">
        <v>175</v>
      </c>
      <c r="H751" s="219">
        <v>77.549999999999997</v>
      </c>
      <c r="I751" s="220"/>
      <c r="J751" s="221">
        <f>ROUND(I751*H751,2)</f>
        <v>0</v>
      </c>
      <c r="K751" s="217" t="s">
        <v>167</v>
      </c>
      <c r="L751" s="47"/>
      <c r="M751" s="222" t="s">
        <v>19</v>
      </c>
      <c r="N751" s="223" t="s">
        <v>42</v>
      </c>
      <c r="O751" s="87"/>
      <c r="P751" s="224">
        <f>O751*H751</f>
        <v>0</v>
      </c>
      <c r="Q751" s="224">
        <v>0.0066100000000000004</v>
      </c>
      <c r="R751" s="224">
        <f>Q751*H751</f>
        <v>0.51260550000000005</v>
      </c>
      <c r="S751" s="224">
        <v>0</v>
      </c>
      <c r="T751" s="225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26" t="s">
        <v>212</v>
      </c>
      <c r="AT751" s="226" t="s">
        <v>163</v>
      </c>
      <c r="AU751" s="226" t="s">
        <v>80</v>
      </c>
      <c r="AY751" s="20" t="s">
        <v>161</v>
      </c>
      <c r="BE751" s="227">
        <f>IF(N751="základní",J751,0)</f>
        <v>0</v>
      </c>
      <c r="BF751" s="227">
        <f>IF(N751="snížená",J751,0)</f>
        <v>0</v>
      </c>
      <c r="BG751" s="227">
        <f>IF(N751="zákl. přenesená",J751,0)</f>
        <v>0</v>
      </c>
      <c r="BH751" s="227">
        <f>IF(N751="sníž. přenesená",J751,0)</f>
        <v>0</v>
      </c>
      <c r="BI751" s="227">
        <f>IF(N751="nulová",J751,0)</f>
        <v>0</v>
      </c>
      <c r="BJ751" s="20" t="s">
        <v>78</v>
      </c>
      <c r="BK751" s="227">
        <f>ROUND(I751*H751,2)</f>
        <v>0</v>
      </c>
      <c r="BL751" s="20" t="s">
        <v>212</v>
      </c>
      <c r="BM751" s="226" t="s">
        <v>1045</v>
      </c>
    </row>
    <row r="752" s="2" customFormat="1">
      <c r="A752" s="41"/>
      <c r="B752" s="42"/>
      <c r="C752" s="43"/>
      <c r="D752" s="228" t="s">
        <v>169</v>
      </c>
      <c r="E752" s="43"/>
      <c r="F752" s="229" t="s">
        <v>1046</v>
      </c>
      <c r="G752" s="43"/>
      <c r="H752" s="43"/>
      <c r="I752" s="230"/>
      <c r="J752" s="43"/>
      <c r="K752" s="43"/>
      <c r="L752" s="47"/>
      <c r="M752" s="231"/>
      <c r="N752" s="232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169</v>
      </c>
      <c r="AU752" s="20" t="s">
        <v>80</v>
      </c>
    </row>
    <row r="753" s="2" customFormat="1">
      <c r="A753" s="41"/>
      <c r="B753" s="42"/>
      <c r="C753" s="43"/>
      <c r="D753" s="233" t="s">
        <v>171</v>
      </c>
      <c r="E753" s="43"/>
      <c r="F753" s="234" t="s">
        <v>1047</v>
      </c>
      <c r="G753" s="43"/>
      <c r="H753" s="43"/>
      <c r="I753" s="230"/>
      <c r="J753" s="43"/>
      <c r="K753" s="43"/>
      <c r="L753" s="47"/>
      <c r="M753" s="231"/>
      <c r="N753" s="232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171</v>
      </c>
      <c r="AU753" s="20" t="s">
        <v>80</v>
      </c>
    </row>
    <row r="754" s="13" customFormat="1">
      <c r="A754" s="13"/>
      <c r="B754" s="235"/>
      <c r="C754" s="236"/>
      <c r="D754" s="228" t="s">
        <v>196</v>
      </c>
      <c r="E754" s="237" t="s">
        <v>19</v>
      </c>
      <c r="F754" s="238" t="s">
        <v>1048</v>
      </c>
      <c r="G754" s="236"/>
      <c r="H754" s="239">
        <v>77.549999999999997</v>
      </c>
      <c r="I754" s="240"/>
      <c r="J754" s="236"/>
      <c r="K754" s="236"/>
      <c r="L754" s="241"/>
      <c r="M754" s="242"/>
      <c r="N754" s="243"/>
      <c r="O754" s="243"/>
      <c r="P754" s="243"/>
      <c r="Q754" s="243"/>
      <c r="R754" s="243"/>
      <c r="S754" s="243"/>
      <c r="T754" s="244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5" t="s">
        <v>196</v>
      </c>
      <c r="AU754" s="245" t="s">
        <v>80</v>
      </c>
      <c r="AV754" s="13" t="s">
        <v>80</v>
      </c>
      <c r="AW754" s="13" t="s">
        <v>33</v>
      </c>
      <c r="AX754" s="13" t="s">
        <v>71</v>
      </c>
      <c r="AY754" s="245" t="s">
        <v>161</v>
      </c>
    </row>
    <row r="755" s="14" customFormat="1">
      <c r="A755" s="14"/>
      <c r="B755" s="246"/>
      <c r="C755" s="247"/>
      <c r="D755" s="228" t="s">
        <v>196</v>
      </c>
      <c r="E755" s="248" t="s">
        <v>19</v>
      </c>
      <c r="F755" s="249" t="s">
        <v>198</v>
      </c>
      <c r="G755" s="247"/>
      <c r="H755" s="250">
        <v>77.549999999999997</v>
      </c>
      <c r="I755" s="251"/>
      <c r="J755" s="247"/>
      <c r="K755" s="247"/>
      <c r="L755" s="252"/>
      <c r="M755" s="253"/>
      <c r="N755" s="254"/>
      <c r="O755" s="254"/>
      <c r="P755" s="254"/>
      <c r="Q755" s="254"/>
      <c r="R755" s="254"/>
      <c r="S755" s="254"/>
      <c r="T755" s="25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6" t="s">
        <v>196</v>
      </c>
      <c r="AU755" s="256" t="s">
        <v>80</v>
      </c>
      <c r="AV755" s="14" t="s">
        <v>168</v>
      </c>
      <c r="AW755" s="14" t="s">
        <v>33</v>
      </c>
      <c r="AX755" s="14" t="s">
        <v>78</v>
      </c>
      <c r="AY755" s="256" t="s">
        <v>161</v>
      </c>
    </row>
    <row r="756" s="2" customFormat="1" ht="16.5" customHeight="1">
      <c r="A756" s="41"/>
      <c r="B756" s="42"/>
      <c r="C756" s="215" t="s">
        <v>608</v>
      </c>
      <c r="D756" s="215" t="s">
        <v>163</v>
      </c>
      <c r="E756" s="216" t="s">
        <v>1049</v>
      </c>
      <c r="F756" s="217" t="s">
        <v>1050</v>
      </c>
      <c r="G756" s="218" t="s">
        <v>281</v>
      </c>
      <c r="H756" s="219">
        <v>11.5</v>
      </c>
      <c r="I756" s="220"/>
      <c r="J756" s="221">
        <f>ROUND(I756*H756,2)</f>
        <v>0</v>
      </c>
      <c r="K756" s="217" t="s">
        <v>167</v>
      </c>
      <c r="L756" s="47"/>
      <c r="M756" s="222" t="s">
        <v>19</v>
      </c>
      <c r="N756" s="223" t="s">
        <v>42</v>
      </c>
      <c r="O756" s="87"/>
      <c r="P756" s="224">
        <f>O756*H756</f>
        <v>0</v>
      </c>
      <c r="Q756" s="224">
        <v>0.0049199999999999999</v>
      </c>
      <c r="R756" s="224">
        <f>Q756*H756</f>
        <v>0.056579999999999998</v>
      </c>
      <c r="S756" s="224">
        <v>0</v>
      </c>
      <c r="T756" s="225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26" t="s">
        <v>212</v>
      </c>
      <c r="AT756" s="226" t="s">
        <v>163</v>
      </c>
      <c r="AU756" s="226" t="s">
        <v>80</v>
      </c>
      <c r="AY756" s="20" t="s">
        <v>161</v>
      </c>
      <c r="BE756" s="227">
        <f>IF(N756="základní",J756,0)</f>
        <v>0</v>
      </c>
      <c r="BF756" s="227">
        <f>IF(N756="snížená",J756,0)</f>
        <v>0</v>
      </c>
      <c r="BG756" s="227">
        <f>IF(N756="zákl. přenesená",J756,0)</f>
        <v>0</v>
      </c>
      <c r="BH756" s="227">
        <f>IF(N756="sníž. přenesená",J756,0)</f>
        <v>0</v>
      </c>
      <c r="BI756" s="227">
        <f>IF(N756="nulová",J756,0)</f>
        <v>0</v>
      </c>
      <c r="BJ756" s="20" t="s">
        <v>78</v>
      </c>
      <c r="BK756" s="227">
        <f>ROUND(I756*H756,2)</f>
        <v>0</v>
      </c>
      <c r="BL756" s="20" t="s">
        <v>212</v>
      </c>
      <c r="BM756" s="226" t="s">
        <v>1051</v>
      </c>
    </row>
    <row r="757" s="2" customFormat="1">
      <c r="A757" s="41"/>
      <c r="B757" s="42"/>
      <c r="C757" s="43"/>
      <c r="D757" s="228" t="s">
        <v>169</v>
      </c>
      <c r="E757" s="43"/>
      <c r="F757" s="229" t="s">
        <v>1052</v>
      </c>
      <c r="G757" s="43"/>
      <c r="H757" s="43"/>
      <c r="I757" s="230"/>
      <c r="J757" s="43"/>
      <c r="K757" s="43"/>
      <c r="L757" s="47"/>
      <c r="M757" s="231"/>
      <c r="N757" s="232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169</v>
      </c>
      <c r="AU757" s="20" t="s">
        <v>80</v>
      </c>
    </row>
    <row r="758" s="2" customFormat="1">
      <c r="A758" s="41"/>
      <c r="B758" s="42"/>
      <c r="C758" s="43"/>
      <c r="D758" s="233" t="s">
        <v>171</v>
      </c>
      <c r="E758" s="43"/>
      <c r="F758" s="234" t="s">
        <v>1053</v>
      </c>
      <c r="G758" s="43"/>
      <c r="H758" s="43"/>
      <c r="I758" s="230"/>
      <c r="J758" s="43"/>
      <c r="K758" s="43"/>
      <c r="L758" s="47"/>
      <c r="M758" s="231"/>
      <c r="N758" s="232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171</v>
      </c>
      <c r="AU758" s="20" t="s">
        <v>80</v>
      </c>
    </row>
    <row r="759" s="13" customFormat="1">
      <c r="A759" s="13"/>
      <c r="B759" s="235"/>
      <c r="C759" s="236"/>
      <c r="D759" s="228" t="s">
        <v>196</v>
      </c>
      <c r="E759" s="237" t="s">
        <v>19</v>
      </c>
      <c r="F759" s="238" t="s">
        <v>1041</v>
      </c>
      <c r="G759" s="236"/>
      <c r="H759" s="239">
        <v>11.5</v>
      </c>
      <c r="I759" s="240"/>
      <c r="J759" s="236"/>
      <c r="K759" s="236"/>
      <c r="L759" s="241"/>
      <c r="M759" s="242"/>
      <c r="N759" s="243"/>
      <c r="O759" s="243"/>
      <c r="P759" s="243"/>
      <c r="Q759" s="243"/>
      <c r="R759" s="243"/>
      <c r="S759" s="243"/>
      <c r="T759" s="24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5" t="s">
        <v>196</v>
      </c>
      <c r="AU759" s="245" t="s">
        <v>80</v>
      </c>
      <c r="AV759" s="13" t="s">
        <v>80</v>
      </c>
      <c r="AW759" s="13" t="s">
        <v>33</v>
      </c>
      <c r="AX759" s="13" t="s">
        <v>71</v>
      </c>
      <c r="AY759" s="245" t="s">
        <v>161</v>
      </c>
    </row>
    <row r="760" s="14" customFormat="1">
      <c r="A760" s="14"/>
      <c r="B760" s="246"/>
      <c r="C760" s="247"/>
      <c r="D760" s="228" t="s">
        <v>196</v>
      </c>
      <c r="E760" s="248" t="s">
        <v>19</v>
      </c>
      <c r="F760" s="249" t="s">
        <v>198</v>
      </c>
      <c r="G760" s="247"/>
      <c r="H760" s="250">
        <v>11.5</v>
      </c>
      <c r="I760" s="251"/>
      <c r="J760" s="247"/>
      <c r="K760" s="247"/>
      <c r="L760" s="252"/>
      <c r="M760" s="253"/>
      <c r="N760" s="254"/>
      <c r="O760" s="254"/>
      <c r="P760" s="254"/>
      <c r="Q760" s="254"/>
      <c r="R760" s="254"/>
      <c r="S760" s="254"/>
      <c r="T760" s="255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6" t="s">
        <v>196</v>
      </c>
      <c r="AU760" s="256" t="s">
        <v>80</v>
      </c>
      <c r="AV760" s="14" t="s">
        <v>168</v>
      </c>
      <c r="AW760" s="14" t="s">
        <v>33</v>
      </c>
      <c r="AX760" s="14" t="s">
        <v>78</v>
      </c>
      <c r="AY760" s="256" t="s">
        <v>161</v>
      </c>
    </row>
    <row r="761" s="2" customFormat="1" ht="16.5" customHeight="1">
      <c r="A761" s="41"/>
      <c r="B761" s="42"/>
      <c r="C761" s="215" t="s">
        <v>1054</v>
      </c>
      <c r="D761" s="215" t="s">
        <v>163</v>
      </c>
      <c r="E761" s="216" t="s">
        <v>1055</v>
      </c>
      <c r="F761" s="217" t="s">
        <v>1056</v>
      </c>
      <c r="G761" s="218" t="s">
        <v>281</v>
      </c>
      <c r="H761" s="219">
        <v>14.5</v>
      </c>
      <c r="I761" s="220"/>
      <c r="J761" s="221">
        <f>ROUND(I761*H761,2)</f>
        <v>0</v>
      </c>
      <c r="K761" s="217" t="s">
        <v>167</v>
      </c>
      <c r="L761" s="47"/>
      <c r="M761" s="222" t="s">
        <v>19</v>
      </c>
      <c r="N761" s="223" t="s">
        <v>42</v>
      </c>
      <c r="O761" s="87"/>
      <c r="P761" s="224">
        <f>O761*H761</f>
        <v>0</v>
      </c>
      <c r="Q761" s="224">
        <v>0.0028700000000000002</v>
      </c>
      <c r="R761" s="224">
        <f>Q761*H761</f>
        <v>0.041614999999999999</v>
      </c>
      <c r="S761" s="224">
        <v>0</v>
      </c>
      <c r="T761" s="225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26" t="s">
        <v>212</v>
      </c>
      <c r="AT761" s="226" t="s">
        <v>163</v>
      </c>
      <c r="AU761" s="226" t="s">
        <v>80</v>
      </c>
      <c r="AY761" s="20" t="s">
        <v>161</v>
      </c>
      <c r="BE761" s="227">
        <f>IF(N761="základní",J761,0)</f>
        <v>0</v>
      </c>
      <c r="BF761" s="227">
        <f>IF(N761="snížená",J761,0)</f>
        <v>0</v>
      </c>
      <c r="BG761" s="227">
        <f>IF(N761="zákl. přenesená",J761,0)</f>
        <v>0</v>
      </c>
      <c r="BH761" s="227">
        <f>IF(N761="sníž. přenesená",J761,0)</f>
        <v>0</v>
      </c>
      <c r="BI761" s="227">
        <f>IF(N761="nulová",J761,0)</f>
        <v>0</v>
      </c>
      <c r="BJ761" s="20" t="s">
        <v>78</v>
      </c>
      <c r="BK761" s="227">
        <f>ROUND(I761*H761,2)</f>
        <v>0</v>
      </c>
      <c r="BL761" s="20" t="s">
        <v>212</v>
      </c>
      <c r="BM761" s="226" t="s">
        <v>1057</v>
      </c>
    </row>
    <row r="762" s="2" customFormat="1">
      <c r="A762" s="41"/>
      <c r="B762" s="42"/>
      <c r="C762" s="43"/>
      <c r="D762" s="228" t="s">
        <v>169</v>
      </c>
      <c r="E762" s="43"/>
      <c r="F762" s="229" t="s">
        <v>1058</v>
      </c>
      <c r="G762" s="43"/>
      <c r="H762" s="43"/>
      <c r="I762" s="230"/>
      <c r="J762" s="43"/>
      <c r="K762" s="43"/>
      <c r="L762" s="47"/>
      <c r="M762" s="231"/>
      <c r="N762" s="232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T762" s="20" t="s">
        <v>169</v>
      </c>
      <c r="AU762" s="20" t="s">
        <v>80</v>
      </c>
    </row>
    <row r="763" s="2" customFormat="1">
      <c r="A763" s="41"/>
      <c r="B763" s="42"/>
      <c r="C763" s="43"/>
      <c r="D763" s="233" t="s">
        <v>171</v>
      </c>
      <c r="E763" s="43"/>
      <c r="F763" s="234" t="s">
        <v>1059</v>
      </c>
      <c r="G763" s="43"/>
      <c r="H763" s="43"/>
      <c r="I763" s="230"/>
      <c r="J763" s="43"/>
      <c r="K763" s="43"/>
      <c r="L763" s="47"/>
      <c r="M763" s="231"/>
      <c r="N763" s="232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171</v>
      </c>
      <c r="AU763" s="20" t="s">
        <v>80</v>
      </c>
    </row>
    <row r="764" s="13" customFormat="1">
      <c r="A764" s="13"/>
      <c r="B764" s="235"/>
      <c r="C764" s="236"/>
      <c r="D764" s="228" t="s">
        <v>196</v>
      </c>
      <c r="E764" s="237" t="s">
        <v>19</v>
      </c>
      <c r="F764" s="238" t="s">
        <v>1060</v>
      </c>
      <c r="G764" s="236"/>
      <c r="H764" s="239">
        <v>14.5</v>
      </c>
      <c r="I764" s="240"/>
      <c r="J764" s="236"/>
      <c r="K764" s="236"/>
      <c r="L764" s="241"/>
      <c r="M764" s="242"/>
      <c r="N764" s="243"/>
      <c r="O764" s="243"/>
      <c r="P764" s="243"/>
      <c r="Q764" s="243"/>
      <c r="R764" s="243"/>
      <c r="S764" s="243"/>
      <c r="T764" s="24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5" t="s">
        <v>196</v>
      </c>
      <c r="AU764" s="245" t="s">
        <v>80</v>
      </c>
      <c r="AV764" s="13" t="s">
        <v>80</v>
      </c>
      <c r="AW764" s="13" t="s">
        <v>33</v>
      </c>
      <c r="AX764" s="13" t="s">
        <v>71</v>
      </c>
      <c r="AY764" s="245" t="s">
        <v>161</v>
      </c>
    </row>
    <row r="765" s="14" customFormat="1">
      <c r="A765" s="14"/>
      <c r="B765" s="246"/>
      <c r="C765" s="247"/>
      <c r="D765" s="228" t="s">
        <v>196</v>
      </c>
      <c r="E765" s="248" t="s">
        <v>19</v>
      </c>
      <c r="F765" s="249" t="s">
        <v>198</v>
      </c>
      <c r="G765" s="247"/>
      <c r="H765" s="250">
        <v>14.5</v>
      </c>
      <c r="I765" s="251"/>
      <c r="J765" s="247"/>
      <c r="K765" s="247"/>
      <c r="L765" s="252"/>
      <c r="M765" s="253"/>
      <c r="N765" s="254"/>
      <c r="O765" s="254"/>
      <c r="P765" s="254"/>
      <c r="Q765" s="254"/>
      <c r="R765" s="254"/>
      <c r="S765" s="254"/>
      <c r="T765" s="255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6" t="s">
        <v>196</v>
      </c>
      <c r="AU765" s="256" t="s">
        <v>80</v>
      </c>
      <c r="AV765" s="14" t="s">
        <v>168</v>
      </c>
      <c r="AW765" s="14" t="s">
        <v>33</v>
      </c>
      <c r="AX765" s="14" t="s">
        <v>78</v>
      </c>
      <c r="AY765" s="256" t="s">
        <v>161</v>
      </c>
    </row>
    <row r="766" s="2" customFormat="1" ht="16.5" customHeight="1">
      <c r="A766" s="41"/>
      <c r="B766" s="42"/>
      <c r="C766" s="215" t="s">
        <v>614</v>
      </c>
      <c r="D766" s="215" t="s">
        <v>163</v>
      </c>
      <c r="E766" s="216" t="s">
        <v>1061</v>
      </c>
      <c r="F766" s="217" t="s">
        <v>1062</v>
      </c>
      <c r="G766" s="218" t="s">
        <v>281</v>
      </c>
      <c r="H766" s="219">
        <v>23</v>
      </c>
      <c r="I766" s="220"/>
      <c r="J766" s="221">
        <f>ROUND(I766*H766,2)</f>
        <v>0</v>
      </c>
      <c r="K766" s="217" t="s">
        <v>167</v>
      </c>
      <c r="L766" s="47"/>
      <c r="M766" s="222" t="s">
        <v>19</v>
      </c>
      <c r="N766" s="223" t="s">
        <v>42</v>
      </c>
      <c r="O766" s="87"/>
      <c r="P766" s="224">
        <f>O766*H766</f>
        <v>0</v>
      </c>
      <c r="Q766" s="224">
        <v>0.0018500000000000001</v>
      </c>
      <c r="R766" s="224">
        <f>Q766*H766</f>
        <v>0.042550000000000004</v>
      </c>
      <c r="S766" s="224">
        <v>0</v>
      </c>
      <c r="T766" s="225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26" t="s">
        <v>212</v>
      </c>
      <c r="AT766" s="226" t="s">
        <v>163</v>
      </c>
      <c r="AU766" s="226" t="s">
        <v>80</v>
      </c>
      <c r="AY766" s="20" t="s">
        <v>161</v>
      </c>
      <c r="BE766" s="227">
        <f>IF(N766="základní",J766,0)</f>
        <v>0</v>
      </c>
      <c r="BF766" s="227">
        <f>IF(N766="snížená",J766,0)</f>
        <v>0</v>
      </c>
      <c r="BG766" s="227">
        <f>IF(N766="zákl. přenesená",J766,0)</f>
        <v>0</v>
      </c>
      <c r="BH766" s="227">
        <f>IF(N766="sníž. přenesená",J766,0)</f>
        <v>0</v>
      </c>
      <c r="BI766" s="227">
        <f>IF(N766="nulová",J766,0)</f>
        <v>0</v>
      </c>
      <c r="BJ766" s="20" t="s">
        <v>78</v>
      </c>
      <c r="BK766" s="227">
        <f>ROUND(I766*H766,2)</f>
        <v>0</v>
      </c>
      <c r="BL766" s="20" t="s">
        <v>212</v>
      </c>
      <c r="BM766" s="226" t="s">
        <v>1063</v>
      </c>
    </row>
    <row r="767" s="2" customFormat="1">
      <c r="A767" s="41"/>
      <c r="B767" s="42"/>
      <c r="C767" s="43"/>
      <c r="D767" s="228" t="s">
        <v>169</v>
      </c>
      <c r="E767" s="43"/>
      <c r="F767" s="229" t="s">
        <v>1064</v>
      </c>
      <c r="G767" s="43"/>
      <c r="H767" s="43"/>
      <c r="I767" s="230"/>
      <c r="J767" s="43"/>
      <c r="K767" s="43"/>
      <c r="L767" s="47"/>
      <c r="M767" s="231"/>
      <c r="N767" s="232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169</v>
      </c>
      <c r="AU767" s="20" t="s">
        <v>80</v>
      </c>
    </row>
    <row r="768" s="2" customFormat="1">
      <c r="A768" s="41"/>
      <c r="B768" s="42"/>
      <c r="C768" s="43"/>
      <c r="D768" s="233" t="s">
        <v>171</v>
      </c>
      <c r="E768" s="43"/>
      <c r="F768" s="234" t="s">
        <v>1065</v>
      </c>
      <c r="G768" s="43"/>
      <c r="H768" s="43"/>
      <c r="I768" s="230"/>
      <c r="J768" s="43"/>
      <c r="K768" s="43"/>
      <c r="L768" s="47"/>
      <c r="M768" s="231"/>
      <c r="N768" s="232"/>
      <c r="O768" s="87"/>
      <c r="P768" s="87"/>
      <c r="Q768" s="87"/>
      <c r="R768" s="87"/>
      <c r="S768" s="87"/>
      <c r="T768" s="88"/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T768" s="20" t="s">
        <v>171</v>
      </c>
      <c r="AU768" s="20" t="s">
        <v>80</v>
      </c>
    </row>
    <row r="769" s="13" customFormat="1">
      <c r="A769" s="13"/>
      <c r="B769" s="235"/>
      <c r="C769" s="236"/>
      <c r="D769" s="228" t="s">
        <v>196</v>
      </c>
      <c r="E769" s="237" t="s">
        <v>19</v>
      </c>
      <c r="F769" s="238" t="s">
        <v>1066</v>
      </c>
      <c r="G769" s="236"/>
      <c r="H769" s="239">
        <v>23</v>
      </c>
      <c r="I769" s="240"/>
      <c r="J769" s="236"/>
      <c r="K769" s="236"/>
      <c r="L769" s="241"/>
      <c r="M769" s="242"/>
      <c r="N769" s="243"/>
      <c r="O769" s="243"/>
      <c r="P769" s="243"/>
      <c r="Q769" s="243"/>
      <c r="R769" s="243"/>
      <c r="S769" s="243"/>
      <c r="T769" s="24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5" t="s">
        <v>196</v>
      </c>
      <c r="AU769" s="245" t="s">
        <v>80</v>
      </c>
      <c r="AV769" s="13" t="s">
        <v>80</v>
      </c>
      <c r="AW769" s="13" t="s">
        <v>33</v>
      </c>
      <c r="AX769" s="13" t="s">
        <v>71</v>
      </c>
      <c r="AY769" s="245" t="s">
        <v>161</v>
      </c>
    </row>
    <row r="770" s="14" customFormat="1">
      <c r="A770" s="14"/>
      <c r="B770" s="246"/>
      <c r="C770" s="247"/>
      <c r="D770" s="228" t="s">
        <v>196</v>
      </c>
      <c r="E770" s="248" t="s">
        <v>19</v>
      </c>
      <c r="F770" s="249" t="s">
        <v>198</v>
      </c>
      <c r="G770" s="247"/>
      <c r="H770" s="250">
        <v>23</v>
      </c>
      <c r="I770" s="251"/>
      <c r="J770" s="247"/>
      <c r="K770" s="247"/>
      <c r="L770" s="252"/>
      <c r="M770" s="253"/>
      <c r="N770" s="254"/>
      <c r="O770" s="254"/>
      <c r="P770" s="254"/>
      <c r="Q770" s="254"/>
      <c r="R770" s="254"/>
      <c r="S770" s="254"/>
      <c r="T770" s="25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6" t="s">
        <v>196</v>
      </c>
      <c r="AU770" s="256" t="s">
        <v>80</v>
      </c>
      <c r="AV770" s="14" t="s">
        <v>168</v>
      </c>
      <c r="AW770" s="14" t="s">
        <v>33</v>
      </c>
      <c r="AX770" s="14" t="s">
        <v>78</v>
      </c>
      <c r="AY770" s="256" t="s">
        <v>161</v>
      </c>
    </row>
    <row r="771" s="2" customFormat="1" ht="16.5" customHeight="1">
      <c r="A771" s="41"/>
      <c r="B771" s="42"/>
      <c r="C771" s="215" t="s">
        <v>1067</v>
      </c>
      <c r="D771" s="215" t="s">
        <v>163</v>
      </c>
      <c r="E771" s="216" t="s">
        <v>1068</v>
      </c>
      <c r="F771" s="217" t="s">
        <v>1069</v>
      </c>
      <c r="G771" s="218" t="s">
        <v>281</v>
      </c>
      <c r="H771" s="219">
        <v>10.5</v>
      </c>
      <c r="I771" s="220"/>
      <c r="J771" s="221">
        <f>ROUND(I771*H771,2)</f>
        <v>0</v>
      </c>
      <c r="K771" s="217" t="s">
        <v>167</v>
      </c>
      <c r="L771" s="47"/>
      <c r="M771" s="222" t="s">
        <v>19</v>
      </c>
      <c r="N771" s="223" t="s">
        <v>42</v>
      </c>
      <c r="O771" s="87"/>
      <c r="P771" s="224">
        <f>O771*H771</f>
        <v>0</v>
      </c>
      <c r="Q771" s="224">
        <v>0.0022799999999999999</v>
      </c>
      <c r="R771" s="224">
        <f>Q771*H771</f>
        <v>0.023939999999999999</v>
      </c>
      <c r="S771" s="224">
        <v>0</v>
      </c>
      <c r="T771" s="225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26" t="s">
        <v>212</v>
      </c>
      <c r="AT771" s="226" t="s">
        <v>163</v>
      </c>
      <c r="AU771" s="226" t="s">
        <v>80</v>
      </c>
      <c r="AY771" s="20" t="s">
        <v>161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20" t="s">
        <v>78</v>
      </c>
      <c r="BK771" s="227">
        <f>ROUND(I771*H771,2)</f>
        <v>0</v>
      </c>
      <c r="BL771" s="20" t="s">
        <v>212</v>
      </c>
      <c r="BM771" s="226" t="s">
        <v>1070</v>
      </c>
    </row>
    <row r="772" s="2" customFormat="1">
      <c r="A772" s="41"/>
      <c r="B772" s="42"/>
      <c r="C772" s="43"/>
      <c r="D772" s="228" t="s">
        <v>169</v>
      </c>
      <c r="E772" s="43"/>
      <c r="F772" s="229" t="s">
        <v>1071</v>
      </c>
      <c r="G772" s="43"/>
      <c r="H772" s="43"/>
      <c r="I772" s="230"/>
      <c r="J772" s="43"/>
      <c r="K772" s="43"/>
      <c r="L772" s="47"/>
      <c r="M772" s="231"/>
      <c r="N772" s="232"/>
      <c r="O772" s="87"/>
      <c r="P772" s="87"/>
      <c r="Q772" s="87"/>
      <c r="R772" s="87"/>
      <c r="S772" s="87"/>
      <c r="T772" s="88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T772" s="20" t="s">
        <v>169</v>
      </c>
      <c r="AU772" s="20" t="s">
        <v>80</v>
      </c>
    </row>
    <row r="773" s="2" customFormat="1">
      <c r="A773" s="41"/>
      <c r="B773" s="42"/>
      <c r="C773" s="43"/>
      <c r="D773" s="233" t="s">
        <v>171</v>
      </c>
      <c r="E773" s="43"/>
      <c r="F773" s="234" t="s">
        <v>1072</v>
      </c>
      <c r="G773" s="43"/>
      <c r="H773" s="43"/>
      <c r="I773" s="230"/>
      <c r="J773" s="43"/>
      <c r="K773" s="43"/>
      <c r="L773" s="47"/>
      <c r="M773" s="231"/>
      <c r="N773" s="232"/>
      <c r="O773" s="87"/>
      <c r="P773" s="87"/>
      <c r="Q773" s="87"/>
      <c r="R773" s="87"/>
      <c r="S773" s="87"/>
      <c r="T773" s="88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T773" s="20" t="s">
        <v>171</v>
      </c>
      <c r="AU773" s="20" t="s">
        <v>80</v>
      </c>
    </row>
    <row r="774" s="13" customFormat="1">
      <c r="A774" s="13"/>
      <c r="B774" s="235"/>
      <c r="C774" s="236"/>
      <c r="D774" s="228" t="s">
        <v>196</v>
      </c>
      <c r="E774" s="237" t="s">
        <v>19</v>
      </c>
      <c r="F774" s="238" t="s">
        <v>1073</v>
      </c>
      <c r="G774" s="236"/>
      <c r="H774" s="239">
        <v>10.5</v>
      </c>
      <c r="I774" s="240"/>
      <c r="J774" s="236"/>
      <c r="K774" s="236"/>
      <c r="L774" s="241"/>
      <c r="M774" s="242"/>
      <c r="N774" s="243"/>
      <c r="O774" s="243"/>
      <c r="P774" s="243"/>
      <c r="Q774" s="243"/>
      <c r="R774" s="243"/>
      <c r="S774" s="243"/>
      <c r="T774" s="24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5" t="s">
        <v>196</v>
      </c>
      <c r="AU774" s="245" t="s">
        <v>80</v>
      </c>
      <c r="AV774" s="13" t="s">
        <v>80</v>
      </c>
      <c r="AW774" s="13" t="s">
        <v>33</v>
      </c>
      <c r="AX774" s="13" t="s">
        <v>71</v>
      </c>
      <c r="AY774" s="245" t="s">
        <v>161</v>
      </c>
    </row>
    <row r="775" s="14" customFormat="1">
      <c r="A775" s="14"/>
      <c r="B775" s="246"/>
      <c r="C775" s="247"/>
      <c r="D775" s="228" t="s">
        <v>196</v>
      </c>
      <c r="E775" s="248" t="s">
        <v>19</v>
      </c>
      <c r="F775" s="249" t="s">
        <v>198</v>
      </c>
      <c r="G775" s="247"/>
      <c r="H775" s="250">
        <v>10.5</v>
      </c>
      <c r="I775" s="251"/>
      <c r="J775" s="247"/>
      <c r="K775" s="247"/>
      <c r="L775" s="252"/>
      <c r="M775" s="253"/>
      <c r="N775" s="254"/>
      <c r="O775" s="254"/>
      <c r="P775" s="254"/>
      <c r="Q775" s="254"/>
      <c r="R775" s="254"/>
      <c r="S775" s="254"/>
      <c r="T775" s="255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6" t="s">
        <v>196</v>
      </c>
      <c r="AU775" s="256" t="s">
        <v>80</v>
      </c>
      <c r="AV775" s="14" t="s">
        <v>168</v>
      </c>
      <c r="AW775" s="14" t="s">
        <v>33</v>
      </c>
      <c r="AX775" s="14" t="s">
        <v>78</v>
      </c>
      <c r="AY775" s="256" t="s">
        <v>161</v>
      </c>
    </row>
    <row r="776" s="2" customFormat="1" ht="24.15" customHeight="1">
      <c r="A776" s="41"/>
      <c r="B776" s="42"/>
      <c r="C776" s="215" t="s">
        <v>621</v>
      </c>
      <c r="D776" s="215" t="s">
        <v>163</v>
      </c>
      <c r="E776" s="216" t="s">
        <v>1074</v>
      </c>
      <c r="F776" s="217" t="s">
        <v>1075</v>
      </c>
      <c r="G776" s="218" t="s">
        <v>281</v>
      </c>
      <c r="H776" s="219">
        <v>23</v>
      </c>
      <c r="I776" s="220"/>
      <c r="J776" s="221">
        <f>ROUND(I776*H776,2)</f>
        <v>0</v>
      </c>
      <c r="K776" s="217" t="s">
        <v>19</v>
      </c>
      <c r="L776" s="47"/>
      <c r="M776" s="222" t="s">
        <v>19</v>
      </c>
      <c r="N776" s="223" t="s">
        <v>42</v>
      </c>
      <c r="O776" s="87"/>
      <c r="P776" s="224">
        <f>O776*H776</f>
        <v>0</v>
      </c>
      <c r="Q776" s="224">
        <v>0</v>
      </c>
      <c r="R776" s="224">
        <f>Q776*H776</f>
        <v>0</v>
      </c>
      <c r="S776" s="224">
        <v>0</v>
      </c>
      <c r="T776" s="225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26" t="s">
        <v>212</v>
      </c>
      <c r="AT776" s="226" t="s">
        <v>163</v>
      </c>
      <c r="AU776" s="226" t="s">
        <v>80</v>
      </c>
      <c r="AY776" s="20" t="s">
        <v>161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20" t="s">
        <v>78</v>
      </c>
      <c r="BK776" s="227">
        <f>ROUND(I776*H776,2)</f>
        <v>0</v>
      </c>
      <c r="BL776" s="20" t="s">
        <v>212</v>
      </c>
      <c r="BM776" s="226" t="s">
        <v>1076</v>
      </c>
    </row>
    <row r="777" s="2" customFormat="1">
      <c r="A777" s="41"/>
      <c r="B777" s="42"/>
      <c r="C777" s="43"/>
      <c r="D777" s="228" t="s">
        <v>169</v>
      </c>
      <c r="E777" s="43"/>
      <c r="F777" s="229" t="s">
        <v>1075</v>
      </c>
      <c r="G777" s="43"/>
      <c r="H777" s="43"/>
      <c r="I777" s="230"/>
      <c r="J777" s="43"/>
      <c r="K777" s="43"/>
      <c r="L777" s="47"/>
      <c r="M777" s="231"/>
      <c r="N777" s="232"/>
      <c r="O777" s="87"/>
      <c r="P777" s="87"/>
      <c r="Q777" s="87"/>
      <c r="R777" s="87"/>
      <c r="S777" s="87"/>
      <c r="T777" s="88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T777" s="20" t="s">
        <v>169</v>
      </c>
      <c r="AU777" s="20" t="s">
        <v>80</v>
      </c>
    </row>
    <row r="778" s="13" customFormat="1">
      <c r="A778" s="13"/>
      <c r="B778" s="235"/>
      <c r="C778" s="236"/>
      <c r="D778" s="228" t="s">
        <v>196</v>
      </c>
      <c r="E778" s="237" t="s">
        <v>19</v>
      </c>
      <c r="F778" s="238" t="s">
        <v>1077</v>
      </c>
      <c r="G778" s="236"/>
      <c r="H778" s="239">
        <v>23</v>
      </c>
      <c r="I778" s="240"/>
      <c r="J778" s="236"/>
      <c r="K778" s="236"/>
      <c r="L778" s="241"/>
      <c r="M778" s="242"/>
      <c r="N778" s="243"/>
      <c r="O778" s="243"/>
      <c r="P778" s="243"/>
      <c r="Q778" s="243"/>
      <c r="R778" s="243"/>
      <c r="S778" s="243"/>
      <c r="T778" s="24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5" t="s">
        <v>196</v>
      </c>
      <c r="AU778" s="245" t="s">
        <v>80</v>
      </c>
      <c r="AV778" s="13" t="s">
        <v>80</v>
      </c>
      <c r="AW778" s="13" t="s">
        <v>33</v>
      </c>
      <c r="AX778" s="13" t="s">
        <v>71</v>
      </c>
      <c r="AY778" s="245" t="s">
        <v>161</v>
      </c>
    </row>
    <row r="779" s="14" customFormat="1">
      <c r="A779" s="14"/>
      <c r="B779" s="246"/>
      <c r="C779" s="247"/>
      <c r="D779" s="228" t="s">
        <v>196</v>
      </c>
      <c r="E779" s="248" t="s">
        <v>19</v>
      </c>
      <c r="F779" s="249" t="s">
        <v>198</v>
      </c>
      <c r="G779" s="247"/>
      <c r="H779" s="250">
        <v>23</v>
      </c>
      <c r="I779" s="251"/>
      <c r="J779" s="247"/>
      <c r="K779" s="247"/>
      <c r="L779" s="252"/>
      <c r="M779" s="253"/>
      <c r="N779" s="254"/>
      <c r="O779" s="254"/>
      <c r="P779" s="254"/>
      <c r="Q779" s="254"/>
      <c r="R779" s="254"/>
      <c r="S779" s="254"/>
      <c r="T779" s="255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6" t="s">
        <v>196</v>
      </c>
      <c r="AU779" s="256" t="s">
        <v>80</v>
      </c>
      <c r="AV779" s="14" t="s">
        <v>168</v>
      </c>
      <c r="AW779" s="14" t="s">
        <v>33</v>
      </c>
      <c r="AX779" s="14" t="s">
        <v>78</v>
      </c>
      <c r="AY779" s="256" t="s">
        <v>161</v>
      </c>
    </row>
    <row r="780" s="2" customFormat="1" ht="24.15" customHeight="1">
      <c r="A780" s="41"/>
      <c r="B780" s="42"/>
      <c r="C780" s="215" t="s">
        <v>1078</v>
      </c>
      <c r="D780" s="215" t="s">
        <v>163</v>
      </c>
      <c r="E780" s="216" t="s">
        <v>1079</v>
      </c>
      <c r="F780" s="217" t="s">
        <v>1080</v>
      </c>
      <c r="G780" s="218" t="s">
        <v>281</v>
      </c>
      <c r="H780" s="219">
        <v>35</v>
      </c>
      <c r="I780" s="220"/>
      <c r="J780" s="221">
        <f>ROUND(I780*H780,2)</f>
        <v>0</v>
      </c>
      <c r="K780" s="217" t="s">
        <v>19</v>
      </c>
      <c r="L780" s="47"/>
      <c r="M780" s="222" t="s">
        <v>19</v>
      </c>
      <c r="N780" s="223" t="s">
        <v>42</v>
      </c>
      <c r="O780" s="87"/>
      <c r="P780" s="224">
        <f>O780*H780</f>
        <v>0</v>
      </c>
      <c r="Q780" s="224">
        <v>0</v>
      </c>
      <c r="R780" s="224">
        <f>Q780*H780</f>
        <v>0</v>
      </c>
      <c r="S780" s="224">
        <v>0</v>
      </c>
      <c r="T780" s="225">
        <f>S780*H780</f>
        <v>0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26" t="s">
        <v>212</v>
      </c>
      <c r="AT780" s="226" t="s">
        <v>163</v>
      </c>
      <c r="AU780" s="226" t="s">
        <v>80</v>
      </c>
      <c r="AY780" s="20" t="s">
        <v>161</v>
      </c>
      <c r="BE780" s="227">
        <f>IF(N780="základní",J780,0)</f>
        <v>0</v>
      </c>
      <c r="BF780" s="227">
        <f>IF(N780="snížená",J780,0)</f>
        <v>0</v>
      </c>
      <c r="BG780" s="227">
        <f>IF(N780="zákl. přenesená",J780,0)</f>
        <v>0</v>
      </c>
      <c r="BH780" s="227">
        <f>IF(N780="sníž. přenesená",J780,0)</f>
        <v>0</v>
      </c>
      <c r="BI780" s="227">
        <f>IF(N780="nulová",J780,0)</f>
        <v>0</v>
      </c>
      <c r="BJ780" s="20" t="s">
        <v>78</v>
      </c>
      <c r="BK780" s="227">
        <f>ROUND(I780*H780,2)</f>
        <v>0</v>
      </c>
      <c r="BL780" s="20" t="s">
        <v>212</v>
      </c>
      <c r="BM780" s="226" t="s">
        <v>1081</v>
      </c>
    </row>
    <row r="781" s="2" customFormat="1">
      <c r="A781" s="41"/>
      <c r="B781" s="42"/>
      <c r="C781" s="43"/>
      <c r="D781" s="228" t="s">
        <v>169</v>
      </c>
      <c r="E781" s="43"/>
      <c r="F781" s="229" t="s">
        <v>1080</v>
      </c>
      <c r="G781" s="43"/>
      <c r="H781" s="43"/>
      <c r="I781" s="230"/>
      <c r="J781" s="43"/>
      <c r="K781" s="43"/>
      <c r="L781" s="47"/>
      <c r="M781" s="231"/>
      <c r="N781" s="232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169</v>
      </c>
      <c r="AU781" s="20" t="s">
        <v>80</v>
      </c>
    </row>
    <row r="782" s="13" customFormat="1">
      <c r="A782" s="13"/>
      <c r="B782" s="235"/>
      <c r="C782" s="236"/>
      <c r="D782" s="228" t="s">
        <v>196</v>
      </c>
      <c r="E782" s="237" t="s">
        <v>19</v>
      </c>
      <c r="F782" s="238" t="s">
        <v>1082</v>
      </c>
      <c r="G782" s="236"/>
      <c r="H782" s="239">
        <v>35</v>
      </c>
      <c r="I782" s="240"/>
      <c r="J782" s="236"/>
      <c r="K782" s="236"/>
      <c r="L782" s="241"/>
      <c r="M782" s="242"/>
      <c r="N782" s="243"/>
      <c r="O782" s="243"/>
      <c r="P782" s="243"/>
      <c r="Q782" s="243"/>
      <c r="R782" s="243"/>
      <c r="S782" s="243"/>
      <c r="T782" s="24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5" t="s">
        <v>196</v>
      </c>
      <c r="AU782" s="245" t="s">
        <v>80</v>
      </c>
      <c r="AV782" s="13" t="s">
        <v>80</v>
      </c>
      <c r="AW782" s="13" t="s">
        <v>33</v>
      </c>
      <c r="AX782" s="13" t="s">
        <v>71</v>
      </c>
      <c r="AY782" s="245" t="s">
        <v>161</v>
      </c>
    </row>
    <row r="783" s="14" customFormat="1">
      <c r="A783" s="14"/>
      <c r="B783" s="246"/>
      <c r="C783" s="247"/>
      <c r="D783" s="228" t="s">
        <v>196</v>
      </c>
      <c r="E783" s="248" t="s">
        <v>19</v>
      </c>
      <c r="F783" s="249" t="s">
        <v>198</v>
      </c>
      <c r="G783" s="247"/>
      <c r="H783" s="250">
        <v>35</v>
      </c>
      <c r="I783" s="251"/>
      <c r="J783" s="247"/>
      <c r="K783" s="247"/>
      <c r="L783" s="252"/>
      <c r="M783" s="253"/>
      <c r="N783" s="254"/>
      <c r="O783" s="254"/>
      <c r="P783" s="254"/>
      <c r="Q783" s="254"/>
      <c r="R783" s="254"/>
      <c r="S783" s="254"/>
      <c r="T783" s="255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6" t="s">
        <v>196</v>
      </c>
      <c r="AU783" s="256" t="s">
        <v>80</v>
      </c>
      <c r="AV783" s="14" t="s">
        <v>168</v>
      </c>
      <c r="AW783" s="14" t="s">
        <v>33</v>
      </c>
      <c r="AX783" s="14" t="s">
        <v>78</v>
      </c>
      <c r="AY783" s="256" t="s">
        <v>161</v>
      </c>
    </row>
    <row r="784" s="2" customFormat="1" ht="16.5" customHeight="1">
      <c r="A784" s="41"/>
      <c r="B784" s="42"/>
      <c r="C784" s="215" t="s">
        <v>627</v>
      </c>
      <c r="D784" s="215" t="s">
        <v>163</v>
      </c>
      <c r="E784" s="216" t="s">
        <v>1083</v>
      </c>
      <c r="F784" s="217" t="s">
        <v>1084</v>
      </c>
      <c r="G784" s="218" t="s">
        <v>281</v>
      </c>
      <c r="H784" s="219">
        <v>23</v>
      </c>
      <c r="I784" s="220"/>
      <c r="J784" s="221">
        <f>ROUND(I784*H784,2)</f>
        <v>0</v>
      </c>
      <c r="K784" s="217" t="s">
        <v>167</v>
      </c>
      <c r="L784" s="47"/>
      <c r="M784" s="222" t="s">
        <v>19</v>
      </c>
      <c r="N784" s="223" t="s">
        <v>42</v>
      </c>
      <c r="O784" s="87"/>
      <c r="P784" s="224">
        <f>O784*H784</f>
        <v>0</v>
      </c>
      <c r="Q784" s="224">
        <v>0.00172</v>
      </c>
      <c r="R784" s="224">
        <f>Q784*H784</f>
        <v>0.039559999999999998</v>
      </c>
      <c r="S784" s="224">
        <v>0</v>
      </c>
      <c r="T784" s="225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26" t="s">
        <v>212</v>
      </c>
      <c r="AT784" s="226" t="s">
        <v>163</v>
      </c>
      <c r="AU784" s="226" t="s">
        <v>80</v>
      </c>
      <c r="AY784" s="20" t="s">
        <v>161</v>
      </c>
      <c r="BE784" s="227">
        <f>IF(N784="základní",J784,0)</f>
        <v>0</v>
      </c>
      <c r="BF784" s="227">
        <f>IF(N784="snížená",J784,0)</f>
        <v>0</v>
      </c>
      <c r="BG784" s="227">
        <f>IF(N784="zákl. přenesená",J784,0)</f>
        <v>0</v>
      </c>
      <c r="BH784" s="227">
        <f>IF(N784="sníž. přenesená",J784,0)</f>
        <v>0</v>
      </c>
      <c r="BI784" s="227">
        <f>IF(N784="nulová",J784,0)</f>
        <v>0</v>
      </c>
      <c r="BJ784" s="20" t="s">
        <v>78</v>
      </c>
      <c r="BK784" s="227">
        <f>ROUND(I784*H784,2)</f>
        <v>0</v>
      </c>
      <c r="BL784" s="20" t="s">
        <v>212</v>
      </c>
      <c r="BM784" s="226" t="s">
        <v>1085</v>
      </c>
    </row>
    <row r="785" s="2" customFormat="1">
      <c r="A785" s="41"/>
      <c r="B785" s="42"/>
      <c r="C785" s="43"/>
      <c r="D785" s="228" t="s">
        <v>169</v>
      </c>
      <c r="E785" s="43"/>
      <c r="F785" s="229" t="s">
        <v>1086</v>
      </c>
      <c r="G785" s="43"/>
      <c r="H785" s="43"/>
      <c r="I785" s="230"/>
      <c r="J785" s="43"/>
      <c r="K785" s="43"/>
      <c r="L785" s="47"/>
      <c r="M785" s="231"/>
      <c r="N785" s="232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0" t="s">
        <v>169</v>
      </c>
      <c r="AU785" s="20" t="s">
        <v>80</v>
      </c>
    </row>
    <row r="786" s="2" customFormat="1">
      <c r="A786" s="41"/>
      <c r="B786" s="42"/>
      <c r="C786" s="43"/>
      <c r="D786" s="233" t="s">
        <v>171</v>
      </c>
      <c r="E786" s="43"/>
      <c r="F786" s="234" t="s">
        <v>1087</v>
      </c>
      <c r="G786" s="43"/>
      <c r="H786" s="43"/>
      <c r="I786" s="230"/>
      <c r="J786" s="43"/>
      <c r="K786" s="43"/>
      <c r="L786" s="47"/>
      <c r="M786" s="231"/>
      <c r="N786" s="232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171</v>
      </c>
      <c r="AU786" s="20" t="s">
        <v>80</v>
      </c>
    </row>
    <row r="787" s="13" customFormat="1">
      <c r="A787" s="13"/>
      <c r="B787" s="235"/>
      <c r="C787" s="236"/>
      <c r="D787" s="228" t="s">
        <v>196</v>
      </c>
      <c r="E787" s="237" t="s">
        <v>19</v>
      </c>
      <c r="F787" s="238" t="s">
        <v>1088</v>
      </c>
      <c r="G787" s="236"/>
      <c r="H787" s="239">
        <v>23</v>
      </c>
      <c r="I787" s="240"/>
      <c r="J787" s="236"/>
      <c r="K787" s="236"/>
      <c r="L787" s="241"/>
      <c r="M787" s="242"/>
      <c r="N787" s="243"/>
      <c r="O787" s="243"/>
      <c r="P787" s="243"/>
      <c r="Q787" s="243"/>
      <c r="R787" s="243"/>
      <c r="S787" s="243"/>
      <c r="T787" s="244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5" t="s">
        <v>196</v>
      </c>
      <c r="AU787" s="245" t="s">
        <v>80</v>
      </c>
      <c r="AV787" s="13" t="s">
        <v>80</v>
      </c>
      <c r="AW787" s="13" t="s">
        <v>33</v>
      </c>
      <c r="AX787" s="13" t="s">
        <v>71</v>
      </c>
      <c r="AY787" s="245" t="s">
        <v>161</v>
      </c>
    </row>
    <row r="788" s="14" customFormat="1">
      <c r="A788" s="14"/>
      <c r="B788" s="246"/>
      <c r="C788" s="247"/>
      <c r="D788" s="228" t="s">
        <v>196</v>
      </c>
      <c r="E788" s="248" t="s">
        <v>19</v>
      </c>
      <c r="F788" s="249" t="s">
        <v>198</v>
      </c>
      <c r="G788" s="247"/>
      <c r="H788" s="250">
        <v>23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6" t="s">
        <v>196</v>
      </c>
      <c r="AU788" s="256" t="s">
        <v>80</v>
      </c>
      <c r="AV788" s="14" t="s">
        <v>168</v>
      </c>
      <c r="AW788" s="14" t="s">
        <v>33</v>
      </c>
      <c r="AX788" s="14" t="s">
        <v>78</v>
      </c>
      <c r="AY788" s="256" t="s">
        <v>161</v>
      </c>
    </row>
    <row r="789" s="2" customFormat="1" ht="16.5" customHeight="1">
      <c r="A789" s="41"/>
      <c r="B789" s="42"/>
      <c r="C789" s="215" t="s">
        <v>1089</v>
      </c>
      <c r="D789" s="215" t="s">
        <v>163</v>
      </c>
      <c r="E789" s="216" t="s">
        <v>1090</v>
      </c>
      <c r="F789" s="217" t="s">
        <v>1091</v>
      </c>
      <c r="G789" s="218" t="s">
        <v>281</v>
      </c>
      <c r="H789" s="219">
        <v>1.2</v>
      </c>
      <c r="I789" s="220"/>
      <c r="J789" s="221">
        <f>ROUND(I789*H789,2)</f>
        <v>0</v>
      </c>
      <c r="K789" s="217" t="s">
        <v>167</v>
      </c>
      <c r="L789" s="47"/>
      <c r="M789" s="222" t="s">
        <v>19</v>
      </c>
      <c r="N789" s="223" t="s">
        <v>42</v>
      </c>
      <c r="O789" s="87"/>
      <c r="P789" s="224">
        <f>O789*H789</f>
        <v>0</v>
      </c>
      <c r="Q789" s="224">
        <v>0.0022200000000000002</v>
      </c>
      <c r="R789" s="224">
        <f>Q789*H789</f>
        <v>0.0026640000000000001</v>
      </c>
      <c r="S789" s="224">
        <v>0</v>
      </c>
      <c r="T789" s="225">
        <f>S789*H789</f>
        <v>0</v>
      </c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R789" s="226" t="s">
        <v>212</v>
      </c>
      <c r="AT789" s="226" t="s">
        <v>163</v>
      </c>
      <c r="AU789" s="226" t="s">
        <v>80</v>
      </c>
      <c r="AY789" s="20" t="s">
        <v>161</v>
      </c>
      <c r="BE789" s="227">
        <f>IF(N789="základní",J789,0)</f>
        <v>0</v>
      </c>
      <c r="BF789" s="227">
        <f>IF(N789="snížená",J789,0)</f>
        <v>0</v>
      </c>
      <c r="BG789" s="227">
        <f>IF(N789="zákl. přenesená",J789,0)</f>
        <v>0</v>
      </c>
      <c r="BH789" s="227">
        <f>IF(N789="sníž. přenesená",J789,0)</f>
        <v>0</v>
      </c>
      <c r="BI789" s="227">
        <f>IF(N789="nulová",J789,0)</f>
        <v>0</v>
      </c>
      <c r="BJ789" s="20" t="s">
        <v>78</v>
      </c>
      <c r="BK789" s="227">
        <f>ROUND(I789*H789,2)</f>
        <v>0</v>
      </c>
      <c r="BL789" s="20" t="s">
        <v>212</v>
      </c>
      <c r="BM789" s="226" t="s">
        <v>1092</v>
      </c>
    </row>
    <row r="790" s="2" customFormat="1">
      <c r="A790" s="41"/>
      <c r="B790" s="42"/>
      <c r="C790" s="43"/>
      <c r="D790" s="228" t="s">
        <v>169</v>
      </c>
      <c r="E790" s="43"/>
      <c r="F790" s="229" t="s">
        <v>1093</v>
      </c>
      <c r="G790" s="43"/>
      <c r="H790" s="43"/>
      <c r="I790" s="230"/>
      <c r="J790" s="43"/>
      <c r="K790" s="43"/>
      <c r="L790" s="47"/>
      <c r="M790" s="231"/>
      <c r="N790" s="232"/>
      <c r="O790" s="87"/>
      <c r="P790" s="87"/>
      <c r="Q790" s="87"/>
      <c r="R790" s="87"/>
      <c r="S790" s="87"/>
      <c r="T790" s="88"/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T790" s="20" t="s">
        <v>169</v>
      </c>
      <c r="AU790" s="20" t="s">
        <v>80</v>
      </c>
    </row>
    <row r="791" s="2" customFormat="1">
      <c r="A791" s="41"/>
      <c r="B791" s="42"/>
      <c r="C791" s="43"/>
      <c r="D791" s="233" t="s">
        <v>171</v>
      </c>
      <c r="E791" s="43"/>
      <c r="F791" s="234" t="s">
        <v>1094</v>
      </c>
      <c r="G791" s="43"/>
      <c r="H791" s="43"/>
      <c r="I791" s="230"/>
      <c r="J791" s="43"/>
      <c r="K791" s="43"/>
      <c r="L791" s="47"/>
      <c r="M791" s="231"/>
      <c r="N791" s="232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171</v>
      </c>
      <c r="AU791" s="20" t="s">
        <v>80</v>
      </c>
    </row>
    <row r="792" s="13" customFormat="1">
      <c r="A792" s="13"/>
      <c r="B792" s="235"/>
      <c r="C792" s="236"/>
      <c r="D792" s="228" t="s">
        <v>196</v>
      </c>
      <c r="E792" s="237" t="s">
        <v>19</v>
      </c>
      <c r="F792" s="238" t="s">
        <v>1095</v>
      </c>
      <c r="G792" s="236"/>
      <c r="H792" s="239">
        <v>1.2</v>
      </c>
      <c r="I792" s="240"/>
      <c r="J792" s="236"/>
      <c r="K792" s="236"/>
      <c r="L792" s="241"/>
      <c r="M792" s="242"/>
      <c r="N792" s="243"/>
      <c r="O792" s="243"/>
      <c r="P792" s="243"/>
      <c r="Q792" s="243"/>
      <c r="R792" s="243"/>
      <c r="S792" s="243"/>
      <c r="T792" s="24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5" t="s">
        <v>196</v>
      </c>
      <c r="AU792" s="245" t="s">
        <v>80</v>
      </c>
      <c r="AV792" s="13" t="s">
        <v>80</v>
      </c>
      <c r="AW792" s="13" t="s">
        <v>33</v>
      </c>
      <c r="AX792" s="13" t="s">
        <v>71</v>
      </c>
      <c r="AY792" s="245" t="s">
        <v>161</v>
      </c>
    </row>
    <row r="793" s="14" customFormat="1">
      <c r="A793" s="14"/>
      <c r="B793" s="246"/>
      <c r="C793" s="247"/>
      <c r="D793" s="228" t="s">
        <v>196</v>
      </c>
      <c r="E793" s="248" t="s">
        <v>19</v>
      </c>
      <c r="F793" s="249" t="s">
        <v>198</v>
      </c>
      <c r="G793" s="247"/>
      <c r="H793" s="250">
        <v>1.2</v>
      </c>
      <c r="I793" s="251"/>
      <c r="J793" s="247"/>
      <c r="K793" s="247"/>
      <c r="L793" s="252"/>
      <c r="M793" s="253"/>
      <c r="N793" s="254"/>
      <c r="O793" s="254"/>
      <c r="P793" s="254"/>
      <c r="Q793" s="254"/>
      <c r="R793" s="254"/>
      <c r="S793" s="254"/>
      <c r="T793" s="255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6" t="s">
        <v>196</v>
      </c>
      <c r="AU793" s="256" t="s">
        <v>80</v>
      </c>
      <c r="AV793" s="14" t="s">
        <v>168</v>
      </c>
      <c r="AW793" s="14" t="s">
        <v>33</v>
      </c>
      <c r="AX793" s="14" t="s">
        <v>78</v>
      </c>
      <c r="AY793" s="256" t="s">
        <v>161</v>
      </c>
    </row>
    <row r="794" s="2" customFormat="1" ht="16.5" customHeight="1">
      <c r="A794" s="41"/>
      <c r="B794" s="42"/>
      <c r="C794" s="215" t="s">
        <v>633</v>
      </c>
      <c r="D794" s="215" t="s">
        <v>163</v>
      </c>
      <c r="E794" s="216" t="s">
        <v>1096</v>
      </c>
      <c r="F794" s="217" t="s">
        <v>1097</v>
      </c>
      <c r="G794" s="218" t="s">
        <v>281</v>
      </c>
      <c r="H794" s="219">
        <v>23</v>
      </c>
      <c r="I794" s="220"/>
      <c r="J794" s="221">
        <f>ROUND(I794*H794,2)</f>
        <v>0</v>
      </c>
      <c r="K794" s="217" t="s">
        <v>167</v>
      </c>
      <c r="L794" s="47"/>
      <c r="M794" s="222" t="s">
        <v>19</v>
      </c>
      <c r="N794" s="223" t="s">
        <v>42</v>
      </c>
      <c r="O794" s="87"/>
      <c r="P794" s="224">
        <f>O794*H794</f>
        <v>0</v>
      </c>
      <c r="Q794" s="224">
        <v>0.0022799999999999999</v>
      </c>
      <c r="R794" s="224">
        <f>Q794*H794</f>
        <v>0.05244</v>
      </c>
      <c r="S794" s="224">
        <v>0</v>
      </c>
      <c r="T794" s="225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26" t="s">
        <v>212</v>
      </c>
      <c r="AT794" s="226" t="s">
        <v>163</v>
      </c>
      <c r="AU794" s="226" t="s">
        <v>80</v>
      </c>
      <c r="AY794" s="20" t="s">
        <v>161</v>
      </c>
      <c r="BE794" s="227">
        <f>IF(N794="základní",J794,0)</f>
        <v>0</v>
      </c>
      <c r="BF794" s="227">
        <f>IF(N794="snížená",J794,0)</f>
        <v>0</v>
      </c>
      <c r="BG794" s="227">
        <f>IF(N794="zákl. přenesená",J794,0)</f>
        <v>0</v>
      </c>
      <c r="BH794" s="227">
        <f>IF(N794="sníž. přenesená",J794,0)</f>
        <v>0</v>
      </c>
      <c r="BI794" s="227">
        <f>IF(N794="nulová",J794,0)</f>
        <v>0</v>
      </c>
      <c r="BJ794" s="20" t="s">
        <v>78</v>
      </c>
      <c r="BK794" s="227">
        <f>ROUND(I794*H794,2)</f>
        <v>0</v>
      </c>
      <c r="BL794" s="20" t="s">
        <v>212</v>
      </c>
      <c r="BM794" s="226" t="s">
        <v>1098</v>
      </c>
    </row>
    <row r="795" s="2" customFormat="1">
      <c r="A795" s="41"/>
      <c r="B795" s="42"/>
      <c r="C795" s="43"/>
      <c r="D795" s="228" t="s">
        <v>169</v>
      </c>
      <c r="E795" s="43"/>
      <c r="F795" s="229" t="s">
        <v>1099</v>
      </c>
      <c r="G795" s="43"/>
      <c r="H795" s="43"/>
      <c r="I795" s="230"/>
      <c r="J795" s="43"/>
      <c r="K795" s="43"/>
      <c r="L795" s="47"/>
      <c r="M795" s="231"/>
      <c r="N795" s="232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169</v>
      </c>
      <c r="AU795" s="20" t="s">
        <v>80</v>
      </c>
    </row>
    <row r="796" s="2" customFormat="1">
      <c r="A796" s="41"/>
      <c r="B796" s="42"/>
      <c r="C796" s="43"/>
      <c r="D796" s="233" t="s">
        <v>171</v>
      </c>
      <c r="E796" s="43"/>
      <c r="F796" s="234" t="s">
        <v>1100</v>
      </c>
      <c r="G796" s="43"/>
      <c r="H796" s="43"/>
      <c r="I796" s="230"/>
      <c r="J796" s="43"/>
      <c r="K796" s="43"/>
      <c r="L796" s="47"/>
      <c r="M796" s="231"/>
      <c r="N796" s="232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171</v>
      </c>
      <c r="AU796" s="20" t="s">
        <v>80</v>
      </c>
    </row>
    <row r="797" s="13" customFormat="1">
      <c r="A797" s="13"/>
      <c r="B797" s="235"/>
      <c r="C797" s="236"/>
      <c r="D797" s="228" t="s">
        <v>196</v>
      </c>
      <c r="E797" s="237" t="s">
        <v>19</v>
      </c>
      <c r="F797" s="238" t="s">
        <v>1101</v>
      </c>
      <c r="G797" s="236"/>
      <c r="H797" s="239">
        <v>23</v>
      </c>
      <c r="I797" s="240"/>
      <c r="J797" s="236"/>
      <c r="K797" s="236"/>
      <c r="L797" s="241"/>
      <c r="M797" s="242"/>
      <c r="N797" s="243"/>
      <c r="O797" s="243"/>
      <c r="P797" s="243"/>
      <c r="Q797" s="243"/>
      <c r="R797" s="243"/>
      <c r="S797" s="243"/>
      <c r="T797" s="24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5" t="s">
        <v>196</v>
      </c>
      <c r="AU797" s="245" t="s">
        <v>80</v>
      </c>
      <c r="AV797" s="13" t="s">
        <v>80</v>
      </c>
      <c r="AW797" s="13" t="s">
        <v>33</v>
      </c>
      <c r="AX797" s="13" t="s">
        <v>71</v>
      </c>
      <c r="AY797" s="245" t="s">
        <v>161</v>
      </c>
    </row>
    <row r="798" s="14" customFormat="1">
      <c r="A798" s="14"/>
      <c r="B798" s="246"/>
      <c r="C798" s="247"/>
      <c r="D798" s="228" t="s">
        <v>196</v>
      </c>
      <c r="E798" s="248" t="s">
        <v>19</v>
      </c>
      <c r="F798" s="249" t="s">
        <v>198</v>
      </c>
      <c r="G798" s="247"/>
      <c r="H798" s="250">
        <v>23</v>
      </c>
      <c r="I798" s="251"/>
      <c r="J798" s="247"/>
      <c r="K798" s="247"/>
      <c r="L798" s="252"/>
      <c r="M798" s="253"/>
      <c r="N798" s="254"/>
      <c r="O798" s="254"/>
      <c r="P798" s="254"/>
      <c r="Q798" s="254"/>
      <c r="R798" s="254"/>
      <c r="S798" s="254"/>
      <c r="T798" s="255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6" t="s">
        <v>196</v>
      </c>
      <c r="AU798" s="256" t="s">
        <v>80</v>
      </c>
      <c r="AV798" s="14" t="s">
        <v>168</v>
      </c>
      <c r="AW798" s="14" t="s">
        <v>33</v>
      </c>
      <c r="AX798" s="14" t="s">
        <v>78</v>
      </c>
      <c r="AY798" s="256" t="s">
        <v>161</v>
      </c>
    </row>
    <row r="799" s="2" customFormat="1" ht="16.5" customHeight="1">
      <c r="A799" s="41"/>
      <c r="B799" s="42"/>
      <c r="C799" s="215" t="s">
        <v>1102</v>
      </c>
      <c r="D799" s="215" t="s">
        <v>163</v>
      </c>
      <c r="E799" s="216" t="s">
        <v>1103</v>
      </c>
      <c r="F799" s="217" t="s">
        <v>1104</v>
      </c>
      <c r="G799" s="218" t="s">
        <v>166</v>
      </c>
      <c r="H799" s="219">
        <v>2</v>
      </c>
      <c r="I799" s="220"/>
      <c r="J799" s="221">
        <f>ROUND(I799*H799,2)</f>
        <v>0</v>
      </c>
      <c r="K799" s="217" t="s">
        <v>167</v>
      </c>
      <c r="L799" s="47"/>
      <c r="M799" s="222" t="s">
        <v>19</v>
      </c>
      <c r="N799" s="223" t="s">
        <v>42</v>
      </c>
      <c r="O799" s="87"/>
      <c r="P799" s="224">
        <f>O799*H799</f>
        <v>0</v>
      </c>
      <c r="Q799" s="224">
        <v>0.00031</v>
      </c>
      <c r="R799" s="224">
        <f>Q799*H799</f>
        <v>0.00062</v>
      </c>
      <c r="S799" s="224">
        <v>0</v>
      </c>
      <c r="T799" s="225">
        <f>S799*H799</f>
        <v>0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26" t="s">
        <v>212</v>
      </c>
      <c r="AT799" s="226" t="s">
        <v>163</v>
      </c>
      <c r="AU799" s="226" t="s">
        <v>80</v>
      </c>
      <c r="AY799" s="20" t="s">
        <v>161</v>
      </c>
      <c r="BE799" s="227">
        <f>IF(N799="základní",J799,0)</f>
        <v>0</v>
      </c>
      <c r="BF799" s="227">
        <f>IF(N799="snížená",J799,0)</f>
        <v>0</v>
      </c>
      <c r="BG799" s="227">
        <f>IF(N799="zákl. přenesená",J799,0)</f>
        <v>0</v>
      </c>
      <c r="BH799" s="227">
        <f>IF(N799="sníž. přenesená",J799,0)</f>
        <v>0</v>
      </c>
      <c r="BI799" s="227">
        <f>IF(N799="nulová",J799,0)</f>
        <v>0</v>
      </c>
      <c r="BJ799" s="20" t="s">
        <v>78</v>
      </c>
      <c r="BK799" s="227">
        <f>ROUND(I799*H799,2)</f>
        <v>0</v>
      </c>
      <c r="BL799" s="20" t="s">
        <v>212</v>
      </c>
      <c r="BM799" s="226" t="s">
        <v>1105</v>
      </c>
    </row>
    <row r="800" s="2" customFormat="1">
      <c r="A800" s="41"/>
      <c r="B800" s="42"/>
      <c r="C800" s="43"/>
      <c r="D800" s="228" t="s">
        <v>169</v>
      </c>
      <c r="E800" s="43"/>
      <c r="F800" s="229" t="s">
        <v>1106</v>
      </c>
      <c r="G800" s="43"/>
      <c r="H800" s="43"/>
      <c r="I800" s="230"/>
      <c r="J800" s="43"/>
      <c r="K800" s="43"/>
      <c r="L800" s="47"/>
      <c r="M800" s="231"/>
      <c r="N800" s="232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169</v>
      </c>
      <c r="AU800" s="20" t="s">
        <v>80</v>
      </c>
    </row>
    <row r="801" s="2" customFormat="1">
      <c r="A801" s="41"/>
      <c r="B801" s="42"/>
      <c r="C801" s="43"/>
      <c r="D801" s="233" t="s">
        <v>171</v>
      </c>
      <c r="E801" s="43"/>
      <c r="F801" s="234" t="s">
        <v>1107</v>
      </c>
      <c r="G801" s="43"/>
      <c r="H801" s="43"/>
      <c r="I801" s="230"/>
      <c r="J801" s="43"/>
      <c r="K801" s="43"/>
      <c r="L801" s="47"/>
      <c r="M801" s="231"/>
      <c r="N801" s="232"/>
      <c r="O801" s="87"/>
      <c r="P801" s="87"/>
      <c r="Q801" s="87"/>
      <c r="R801" s="87"/>
      <c r="S801" s="87"/>
      <c r="T801" s="88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T801" s="20" t="s">
        <v>171</v>
      </c>
      <c r="AU801" s="20" t="s">
        <v>80</v>
      </c>
    </row>
    <row r="802" s="13" customFormat="1">
      <c r="A802" s="13"/>
      <c r="B802" s="235"/>
      <c r="C802" s="236"/>
      <c r="D802" s="228" t="s">
        <v>196</v>
      </c>
      <c r="E802" s="237" t="s">
        <v>19</v>
      </c>
      <c r="F802" s="238" t="s">
        <v>1108</v>
      </c>
      <c r="G802" s="236"/>
      <c r="H802" s="239">
        <v>2</v>
      </c>
      <c r="I802" s="240"/>
      <c r="J802" s="236"/>
      <c r="K802" s="236"/>
      <c r="L802" s="241"/>
      <c r="M802" s="242"/>
      <c r="N802" s="243"/>
      <c r="O802" s="243"/>
      <c r="P802" s="243"/>
      <c r="Q802" s="243"/>
      <c r="R802" s="243"/>
      <c r="S802" s="243"/>
      <c r="T802" s="24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5" t="s">
        <v>196</v>
      </c>
      <c r="AU802" s="245" t="s">
        <v>80</v>
      </c>
      <c r="AV802" s="13" t="s">
        <v>80</v>
      </c>
      <c r="AW802" s="13" t="s">
        <v>33</v>
      </c>
      <c r="AX802" s="13" t="s">
        <v>71</v>
      </c>
      <c r="AY802" s="245" t="s">
        <v>161</v>
      </c>
    </row>
    <row r="803" s="14" customFormat="1">
      <c r="A803" s="14"/>
      <c r="B803" s="246"/>
      <c r="C803" s="247"/>
      <c r="D803" s="228" t="s">
        <v>196</v>
      </c>
      <c r="E803" s="248" t="s">
        <v>19</v>
      </c>
      <c r="F803" s="249" t="s">
        <v>198</v>
      </c>
      <c r="G803" s="247"/>
      <c r="H803" s="250">
        <v>2</v>
      </c>
      <c r="I803" s="251"/>
      <c r="J803" s="247"/>
      <c r="K803" s="247"/>
      <c r="L803" s="252"/>
      <c r="M803" s="253"/>
      <c r="N803" s="254"/>
      <c r="O803" s="254"/>
      <c r="P803" s="254"/>
      <c r="Q803" s="254"/>
      <c r="R803" s="254"/>
      <c r="S803" s="254"/>
      <c r="T803" s="255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6" t="s">
        <v>196</v>
      </c>
      <c r="AU803" s="256" t="s">
        <v>80</v>
      </c>
      <c r="AV803" s="14" t="s">
        <v>168</v>
      </c>
      <c r="AW803" s="14" t="s">
        <v>33</v>
      </c>
      <c r="AX803" s="14" t="s">
        <v>78</v>
      </c>
      <c r="AY803" s="256" t="s">
        <v>161</v>
      </c>
    </row>
    <row r="804" s="2" customFormat="1" ht="16.5" customHeight="1">
      <c r="A804" s="41"/>
      <c r="B804" s="42"/>
      <c r="C804" s="215" t="s">
        <v>639</v>
      </c>
      <c r="D804" s="215" t="s">
        <v>163</v>
      </c>
      <c r="E804" s="216" t="s">
        <v>1109</v>
      </c>
      <c r="F804" s="217" t="s">
        <v>1110</v>
      </c>
      <c r="G804" s="218" t="s">
        <v>281</v>
      </c>
      <c r="H804" s="219">
        <v>8.5</v>
      </c>
      <c r="I804" s="220"/>
      <c r="J804" s="221">
        <f>ROUND(I804*H804,2)</f>
        <v>0</v>
      </c>
      <c r="K804" s="217" t="s">
        <v>167</v>
      </c>
      <c r="L804" s="47"/>
      <c r="M804" s="222" t="s">
        <v>19</v>
      </c>
      <c r="N804" s="223" t="s">
        <v>42</v>
      </c>
      <c r="O804" s="87"/>
      <c r="P804" s="224">
        <f>O804*H804</f>
        <v>0</v>
      </c>
      <c r="Q804" s="224">
        <v>0.00191</v>
      </c>
      <c r="R804" s="224">
        <f>Q804*H804</f>
        <v>0.016234999999999999</v>
      </c>
      <c r="S804" s="224">
        <v>0</v>
      </c>
      <c r="T804" s="225">
        <f>S804*H804</f>
        <v>0</v>
      </c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R804" s="226" t="s">
        <v>212</v>
      </c>
      <c r="AT804" s="226" t="s">
        <v>163</v>
      </c>
      <c r="AU804" s="226" t="s">
        <v>80</v>
      </c>
      <c r="AY804" s="20" t="s">
        <v>161</v>
      </c>
      <c r="BE804" s="227">
        <f>IF(N804="základní",J804,0)</f>
        <v>0</v>
      </c>
      <c r="BF804" s="227">
        <f>IF(N804="snížená",J804,0)</f>
        <v>0</v>
      </c>
      <c r="BG804" s="227">
        <f>IF(N804="zákl. přenesená",J804,0)</f>
        <v>0</v>
      </c>
      <c r="BH804" s="227">
        <f>IF(N804="sníž. přenesená",J804,0)</f>
        <v>0</v>
      </c>
      <c r="BI804" s="227">
        <f>IF(N804="nulová",J804,0)</f>
        <v>0</v>
      </c>
      <c r="BJ804" s="20" t="s">
        <v>78</v>
      </c>
      <c r="BK804" s="227">
        <f>ROUND(I804*H804,2)</f>
        <v>0</v>
      </c>
      <c r="BL804" s="20" t="s">
        <v>212</v>
      </c>
      <c r="BM804" s="226" t="s">
        <v>1111</v>
      </c>
    </row>
    <row r="805" s="2" customFormat="1">
      <c r="A805" s="41"/>
      <c r="B805" s="42"/>
      <c r="C805" s="43"/>
      <c r="D805" s="228" t="s">
        <v>169</v>
      </c>
      <c r="E805" s="43"/>
      <c r="F805" s="229" t="s">
        <v>1112</v>
      </c>
      <c r="G805" s="43"/>
      <c r="H805" s="43"/>
      <c r="I805" s="230"/>
      <c r="J805" s="43"/>
      <c r="K805" s="43"/>
      <c r="L805" s="47"/>
      <c r="M805" s="231"/>
      <c r="N805" s="232"/>
      <c r="O805" s="87"/>
      <c r="P805" s="87"/>
      <c r="Q805" s="87"/>
      <c r="R805" s="87"/>
      <c r="S805" s="87"/>
      <c r="T805" s="88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T805" s="20" t="s">
        <v>169</v>
      </c>
      <c r="AU805" s="20" t="s">
        <v>80</v>
      </c>
    </row>
    <row r="806" s="2" customFormat="1">
      <c r="A806" s="41"/>
      <c r="B806" s="42"/>
      <c r="C806" s="43"/>
      <c r="D806" s="233" t="s">
        <v>171</v>
      </c>
      <c r="E806" s="43"/>
      <c r="F806" s="234" t="s">
        <v>1113</v>
      </c>
      <c r="G806" s="43"/>
      <c r="H806" s="43"/>
      <c r="I806" s="230"/>
      <c r="J806" s="43"/>
      <c r="K806" s="43"/>
      <c r="L806" s="47"/>
      <c r="M806" s="231"/>
      <c r="N806" s="232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171</v>
      </c>
      <c r="AU806" s="20" t="s">
        <v>80</v>
      </c>
    </row>
    <row r="807" s="13" customFormat="1">
      <c r="A807" s="13"/>
      <c r="B807" s="235"/>
      <c r="C807" s="236"/>
      <c r="D807" s="228" t="s">
        <v>196</v>
      </c>
      <c r="E807" s="237" t="s">
        <v>19</v>
      </c>
      <c r="F807" s="238" t="s">
        <v>1114</v>
      </c>
      <c r="G807" s="236"/>
      <c r="H807" s="239">
        <v>8.5</v>
      </c>
      <c r="I807" s="240"/>
      <c r="J807" s="236"/>
      <c r="K807" s="236"/>
      <c r="L807" s="241"/>
      <c r="M807" s="242"/>
      <c r="N807" s="243"/>
      <c r="O807" s="243"/>
      <c r="P807" s="243"/>
      <c r="Q807" s="243"/>
      <c r="R807" s="243"/>
      <c r="S807" s="243"/>
      <c r="T807" s="244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5" t="s">
        <v>196</v>
      </c>
      <c r="AU807" s="245" t="s">
        <v>80</v>
      </c>
      <c r="AV807" s="13" t="s">
        <v>80</v>
      </c>
      <c r="AW807" s="13" t="s">
        <v>33</v>
      </c>
      <c r="AX807" s="13" t="s">
        <v>71</v>
      </c>
      <c r="AY807" s="245" t="s">
        <v>161</v>
      </c>
    </row>
    <row r="808" s="14" customFormat="1">
      <c r="A808" s="14"/>
      <c r="B808" s="246"/>
      <c r="C808" s="247"/>
      <c r="D808" s="228" t="s">
        <v>196</v>
      </c>
      <c r="E808" s="248" t="s">
        <v>19</v>
      </c>
      <c r="F808" s="249" t="s">
        <v>198</v>
      </c>
      <c r="G808" s="247"/>
      <c r="H808" s="250">
        <v>8.5</v>
      </c>
      <c r="I808" s="251"/>
      <c r="J808" s="247"/>
      <c r="K808" s="247"/>
      <c r="L808" s="252"/>
      <c r="M808" s="253"/>
      <c r="N808" s="254"/>
      <c r="O808" s="254"/>
      <c r="P808" s="254"/>
      <c r="Q808" s="254"/>
      <c r="R808" s="254"/>
      <c r="S808" s="254"/>
      <c r="T808" s="255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6" t="s">
        <v>196</v>
      </c>
      <c r="AU808" s="256" t="s">
        <v>80</v>
      </c>
      <c r="AV808" s="14" t="s">
        <v>168</v>
      </c>
      <c r="AW808" s="14" t="s">
        <v>33</v>
      </c>
      <c r="AX808" s="14" t="s">
        <v>78</v>
      </c>
      <c r="AY808" s="256" t="s">
        <v>161</v>
      </c>
    </row>
    <row r="809" s="2" customFormat="1" ht="16.5" customHeight="1">
      <c r="A809" s="41"/>
      <c r="B809" s="42"/>
      <c r="C809" s="215" t="s">
        <v>1115</v>
      </c>
      <c r="D809" s="215" t="s">
        <v>163</v>
      </c>
      <c r="E809" s="216" t="s">
        <v>1116</v>
      </c>
      <c r="F809" s="217" t="s">
        <v>1117</v>
      </c>
      <c r="G809" s="218" t="s">
        <v>273</v>
      </c>
      <c r="H809" s="219">
        <v>0.97799999999999998</v>
      </c>
      <c r="I809" s="220"/>
      <c r="J809" s="221">
        <f>ROUND(I809*H809,2)</f>
        <v>0</v>
      </c>
      <c r="K809" s="217" t="s">
        <v>167</v>
      </c>
      <c r="L809" s="47"/>
      <c r="M809" s="222" t="s">
        <v>19</v>
      </c>
      <c r="N809" s="223" t="s">
        <v>42</v>
      </c>
      <c r="O809" s="87"/>
      <c r="P809" s="224">
        <f>O809*H809</f>
        <v>0</v>
      </c>
      <c r="Q809" s="224">
        <v>0</v>
      </c>
      <c r="R809" s="224">
        <f>Q809*H809</f>
        <v>0</v>
      </c>
      <c r="S809" s="224">
        <v>0</v>
      </c>
      <c r="T809" s="225">
        <f>S809*H809</f>
        <v>0</v>
      </c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R809" s="226" t="s">
        <v>212</v>
      </c>
      <c r="AT809" s="226" t="s">
        <v>163</v>
      </c>
      <c r="AU809" s="226" t="s">
        <v>80</v>
      </c>
      <c r="AY809" s="20" t="s">
        <v>161</v>
      </c>
      <c r="BE809" s="227">
        <f>IF(N809="základní",J809,0)</f>
        <v>0</v>
      </c>
      <c r="BF809" s="227">
        <f>IF(N809="snížená",J809,0)</f>
        <v>0</v>
      </c>
      <c r="BG809" s="227">
        <f>IF(N809="zákl. přenesená",J809,0)</f>
        <v>0</v>
      </c>
      <c r="BH809" s="227">
        <f>IF(N809="sníž. přenesená",J809,0)</f>
        <v>0</v>
      </c>
      <c r="BI809" s="227">
        <f>IF(N809="nulová",J809,0)</f>
        <v>0</v>
      </c>
      <c r="BJ809" s="20" t="s">
        <v>78</v>
      </c>
      <c r="BK809" s="227">
        <f>ROUND(I809*H809,2)</f>
        <v>0</v>
      </c>
      <c r="BL809" s="20" t="s">
        <v>212</v>
      </c>
      <c r="BM809" s="226" t="s">
        <v>1118</v>
      </c>
    </row>
    <row r="810" s="2" customFormat="1">
      <c r="A810" s="41"/>
      <c r="B810" s="42"/>
      <c r="C810" s="43"/>
      <c r="D810" s="228" t="s">
        <v>169</v>
      </c>
      <c r="E810" s="43"/>
      <c r="F810" s="229" t="s">
        <v>1119</v>
      </c>
      <c r="G810" s="43"/>
      <c r="H810" s="43"/>
      <c r="I810" s="230"/>
      <c r="J810" s="43"/>
      <c r="K810" s="43"/>
      <c r="L810" s="47"/>
      <c r="M810" s="231"/>
      <c r="N810" s="232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169</v>
      </c>
      <c r="AU810" s="20" t="s">
        <v>80</v>
      </c>
    </row>
    <row r="811" s="2" customFormat="1">
      <c r="A811" s="41"/>
      <c r="B811" s="42"/>
      <c r="C811" s="43"/>
      <c r="D811" s="233" t="s">
        <v>171</v>
      </c>
      <c r="E811" s="43"/>
      <c r="F811" s="234" t="s">
        <v>1120</v>
      </c>
      <c r="G811" s="43"/>
      <c r="H811" s="43"/>
      <c r="I811" s="230"/>
      <c r="J811" s="43"/>
      <c r="K811" s="43"/>
      <c r="L811" s="47"/>
      <c r="M811" s="231"/>
      <c r="N811" s="232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T811" s="20" t="s">
        <v>171</v>
      </c>
      <c r="AU811" s="20" t="s">
        <v>80</v>
      </c>
    </row>
    <row r="812" s="12" customFormat="1" ht="22.8" customHeight="1">
      <c r="A812" s="12"/>
      <c r="B812" s="199"/>
      <c r="C812" s="200"/>
      <c r="D812" s="201" t="s">
        <v>70</v>
      </c>
      <c r="E812" s="213" t="s">
        <v>1121</v>
      </c>
      <c r="F812" s="213" t="s">
        <v>1122</v>
      </c>
      <c r="G812" s="200"/>
      <c r="H812" s="200"/>
      <c r="I812" s="203"/>
      <c r="J812" s="214">
        <f>BK812</f>
        <v>0</v>
      </c>
      <c r="K812" s="200"/>
      <c r="L812" s="205"/>
      <c r="M812" s="206"/>
      <c r="N812" s="207"/>
      <c r="O812" s="207"/>
      <c r="P812" s="208">
        <f>SUM(P813:P834)</f>
        <v>0</v>
      </c>
      <c r="Q812" s="207"/>
      <c r="R812" s="208">
        <f>SUM(R813:R834)</f>
        <v>0.29151100000000008</v>
      </c>
      <c r="S812" s="207"/>
      <c r="T812" s="209">
        <f>SUM(T813:T834)</f>
        <v>0</v>
      </c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R812" s="210" t="s">
        <v>80</v>
      </c>
      <c r="AT812" s="211" t="s">
        <v>70</v>
      </c>
      <c r="AU812" s="211" t="s">
        <v>78</v>
      </c>
      <c r="AY812" s="210" t="s">
        <v>161</v>
      </c>
      <c r="BK812" s="212">
        <f>SUM(BK813:BK834)</f>
        <v>0</v>
      </c>
    </row>
    <row r="813" s="2" customFormat="1" ht="16.5" customHeight="1">
      <c r="A813" s="41"/>
      <c r="B813" s="42"/>
      <c r="C813" s="215" t="s">
        <v>646</v>
      </c>
      <c r="D813" s="215" t="s">
        <v>163</v>
      </c>
      <c r="E813" s="216" t="s">
        <v>1123</v>
      </c>
      <c r="F813" s="217" t="s">
        <v>1124</v>
      </c>
      <c r="G813" s="218" t="s">
        <v>175</v>
      </c>
      <c r="H813" s="219">
        <v>21</v>
      </c>
      <c r="I813" s="220"/>
      <c r="J813" s="221">
        <f>ROUND(I813*H813,2)</f>
        <v>0</v>
      </c>
      <c r="K813" s="217" t="s">
        <v>167</v>
      </c>
      <c r="L813" s="47"/>
      <c r="M813" s="222" t="s">
        <v>19</v>
      </c>
      <c r="N813" s="223" t="s">
        <v>42</v>
      </c>
      <c r="O813" s="87"/>
      <c r="P813" s="224">
        <f>O813*H813</f>
        <v>0</v>
      </c>
      <c r="Q813" s="224">
        <v>0</v>
      </c>
      <c r="R813" s="224">
        <f>Q813*H813</f>
        <v>0</v>
      </c>
      <c r="S813" s="224">
        <v>0</v>
      </c>
      <c r="T813" s="225">
        <f>S813*H813</f>
        <v>0</v>
      </c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R813" s="226" t="s">
        <v>212</v>
      </c>
      <c r="AT813" s="226" t="s">
        <v>163</v>
      </c>
      <c r="AU813" s="226" t="s">
        <v>80</v>
      </c>
      <c r="AY813" s="20" t="s">
        <v>161</v>
      </c>
      <c r="BE813" s="227">
        <f>IF(N813="základní",J813,0)</f>
        <v>0</v>
      </c>
      <c r="BF813" s="227">
        <f>IF(N813="snížená",J813,0)</f>
        <v>0</v>
      </c>
      <c r="BG813" s="227">
        <f>IF(N813="zákl. přenesená",J813,0)</f>
        <v>0</v>
      </c>
      <c r="BH813" s="227">
        <f>IF(N813="sníž. přenesená",J813,0)</f>
        <v>0</v>
      </c>
      <c r="BI813" s="227">
        <f>IF(N813="nulová",J813,0)</f>
        <v>0</v>
      </c>
      <c r="BJ813" s="20" t="s">
        <v>78</v>
      </c>
      <c r="BK813" s="227">
        <f>ROUND(I813*H813,2)</f>
        <v>0</v>
      </c>
      <c r="BL813" s="20" t="s">
        <v>212</v>
      </c>
      <c r="BM813" s="226" t="s">
        <v>1125</v>
      </c>
    </row>
    <row r="814" s="2" customFormat="1">
      <c r="A814" s="41"/>
      <c r="B814" s="42"/>
      <c r="C814" s="43"/>
      <c r="D814" s="228" t="s">
        <v>169</v>
      </c>
      <c r="E814" s="43"/>
      <c r="F814" s="229" t="s">
        <v>1126</v>
      </c>
      <c r="G814" s="43"/>
      <c r="H814" s="43"/>
      <c r="I814" s="230"/>
      <c r="J814" s="43"/>
      <c r="K814" s="43"/>
      <c r="L814" s="47"/>
      <c r="M814" s="231"/>
      <c r="N814" s="232"/>
      <c r="O814" s="87"/>
      <c r="P814" s="87"/>
      <c r="Q814" s="87"/>
      <c r="R814" s="87"/>
      <c r="S814" s="87"/>
      <c r="T814" s="88"/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T814" s="20" t="s">
        <v>169</v>
      </c>
      <c r="AU814" s="20" t="s">
        <v>80</v>
      </c>
    </row>
    <row r="815" s="2" customFormat="1">
      <c r="A815" s="41"/>
      <c r="B815" s="42"/>
      <c r="C815" s="43"/>
      <c r="D815" s="233" t="s">
        <v>171</v>
      </c>
      <c r="E815" s="43"/>
      <c r="F815" s="234" t="s">
        <v>1127</v>
      </c>
      <c r="G815" s="43"/>
      <c r="H815" s="43"/>
      <c r="I815" s="230"/>
      <c r="J815" s="43"/>
      <c r="K815" s="43"/>
      <c r="L815" s="47"/>
      <c r="M815" s="231"/>
      <c r="N815" s="232"/>
      <c r="O815" s="87"/>
      <c r="P815" s="87"/>
      <c r="Q815" s="87"/>
      <c r="R815" s="87"/>
      <c r="S815" s="87"/>
      <c r="T815" s="88"/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T815" s="20" t="s">
        <v>171</v>
      </c>
      <c r="AU815" s="20" t="s">
        <v>80</v>
      </c>
    </row>
    <row r="816" s="15" customFormat="1">
      <c r="A816" s="15"/>
      <c r="B816" s="267"/>
      <c r="C816" s="268"/>
      <c r="D816" s="228" t="s">
        <v>196</v>
      </c>
      <c r="E816" s="269" t="s">
        <v>19</v>
      </c>
      <c r="F816" s="270" t="s">
        <v>1128</v>
      </c>
      <c r="G816" s="268"/>
      <c r="H816" s="269" t="s">
        <v>19</v>
      </c>
      <c r="I816" s="271"/>
      <c r="J816" s="268"/>
      <c r="K816" s="268"/>
      <c r="L816" s="272"/>
      <c r="M816" s="273"/>
      <c r="N816" s="274"/>
      <c r="O816" s="274"/>
      <c r="P816" s="274"/>
      <c r="Q816" s="274"/>
      <c r="R816" s="274"/>
      <c r="S816" s="274"/>
      <c r="T816" s="27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76" t="s">
        <v>196</v>
      </c>
      <c r="AU816" s="276" t="s">
        <v>80</v>
      </c>
      <c r="AV816" s="15" t="s">
        <v>78</v>
      </c>
      <c r="AW816" s="15" t="s">
        <v>33</v>
      </c>
      <c r="AX816" s="15" t="s">
        <v>71</v>
      </c>
      <c r="AY816" s="276" t="s">
        <v>161</v>
      </c>
    </row>
    <row r="817" s="13" customFormat="1">
      <c r="A817" s="13"/>
      <c r="B817" s="235"/>
      <c r="C817" s="236"/>
      <c r="D817" s="228" t="s">
        <v>196</v>
      </c>
      <c r="E817" s="237" t="s">
        <v>19</v>
      </c>
      <c r="F817" s="238" t="s">
        <v>1129</v>
      </c>
      <c r="G817" s="236"/>
      <c r="H817" s="239">
        <v>21</v>
      </c>
      <c r="I817" s="240"/>
      <c r="J817" s="236"/>
      <c r="K817" s="236"/>
      <c r="L817" s="241"/>
      <c r="M817" s="242"/>
      <c r="N817" s="243"/>
      <c r="O817" s="243"/>
      <c r="P817" s="243"/>
      <c r="Q817" s="243"/>
      <c r="R817" s="243"/>
      <c r="S817" s="243"/>
      <c r="T817" s="244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5" t="s">
        <v>196</v>
      </c>
      <c r="AU817" s="245" t="s">
        <v>80</v>
      </c>
      <c r="AV817" s="13" t="s">
        <v>80</v>
      </c>
      <c r="AW817" s="13" t="s">
        <v>33</v>
      </c>
      <c r="AX817" s="13" t="s">
        <v>71</v>
      </c>
      <c r="AY817" s="245" t="s">
        <v>161</v>
      </c>
    </row>
    <row r="818" s="14" customFormat="1">
      <c r="A818" s="14"/>
      <c r="B818" s="246"/>
      <c r="C818" s="247"/>
      <c r="D818" s="228" t="s">
        <v>196</v>
      </c>
      <c r="E818" s="248" t="s">
        <v>19</v>
      </c>
      <c r="F818" s="249" t="s">
        <v>198</v>
      </c>
      <c r="G818" s="247"/>
      <c r="H818" s="250">
        <v>21</v>
      </c>
      <c r="I818" s="251"/>
      <c r="J818" s="247"/>
      <c r="K818" s="247"/>
      <c r="L818" s="252"/>
      <c r="M818" s="253"/>
      <c r="N818" s="254"/>
      <c r="O818" s="254"/>
      <c r="P818" s="254"/>
      <c r="Q818" s="254"/>
      <c r="R818" s="254"/>
      <c r="S818" s="254"/>
      <c r="T818" s="255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6" t="s">
        <v>196</v>
      </c>
      <c r="AU818" s="256" t="s">
        <v>80</v>
      </c>
      <c r="AV818" s="14" t="s">
        <v>168</v>
      </c>
      <c r="AW818" s="14" t="s">
        <v>33</v>
      </c>
      <c r="AX818" s="14" t="s">
        <v>78</v>
      </c>
      <c r="AY818" s="256" t="s">
        <v>161</v>
      </c>
    </row>
    <row r="819" s="2" customFormat="1" ht="16.5" customHeight="1">
      <c r="A819" s="41"/>
      <c r="B819" s="42"/>
      <c r="C819" s="257" t="s">
        <v>1130</v>
      </c>
      <c r="D819" s="257" t="s">
        <v>241</v>
      </c>
      <c r="E819" s="258" t="s">
        <v>1131</v>
      </c>
      <c r="F819" s="259" t="s">
        <v>1132</v>
      </c>
      <c r="G819" s="260" t="s">
        <v>175</v>
      </c>
      <c r="H819" s="261">
        <v>23.100000000000001</v>
      </c>
      <c r="I819" s="262"/>
      <c r="J819" s="263">
        <f>ROUND(I819*H819,2)</f>
        <v>0</v>
      </c>
      <c r="K819" s="259" t="s">
        <v>167</v>
      </c>
      <c r="L819" s="264"/>
      <c r="M819" s="265" t="s">
        <v>19</v>
      </c>
      <c r="N819" s="266" t="s">
        <v>42</v>
      </c>
      <c r="O819" s="87"/>
      <c r="P819" s="224">
        <f>O819*H819</f>
        <v>0</v>
      </c>
      <c r="Q819" s="224">
        <v>0.0093100000000000006</v>
      </c>
      <c r="R819" s="224">
        <f>Q819*H819</f>
        <v>0.21506100000000003</v>
      </c>
      <c r="S819" s="224">
        <v>0</v>
      </c>
      <c r="T819" s="225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26" t="s">
        <v>262</v>
      </c>
      <c r="AT819" s="226" t="s">
        <v>241</v>
      </c>
      <c r="AU819" s="226" t="s">
        <v>80</v>
      </c>
      <c r="AY819" s="20" t="s">
        <v>161</v>
      </c>
      <c r="BE819" s="227">
        <f>IF(N819="základní",J819,0)</f>
        <v>0</v>
      </c>
      <c r="BF819" s="227">
        <f>IF(N819="snížená",J819,0)</f>
        <v>0</v>
      </c>
      <c r="BG819" s="227">
        <f>IF(N819="zákl. přenesená",J819,0)</f>
        <v>0</v>
      </c>
      <c r="BH819" s="227">
        <f>IF(N819="sníž. přenesená",J819,0)</f>
        <v>0</v>
      </c>
      <c r="BI819" s="227">
        <f>IF(N819="nulová",J819,0)</f>
        <v>0</v>
      </c>
      <c r="BJ819" s="20" t="s">
        <v>78</v>
      </c>
      <c r="BK819" s="227">
        <f>ROUND(I819*H819,2)</f>
        <v>0</v>
      </c>
      <c r="BL819" s="20" t="s">
        <v>212</v>
      </c>
      <c r="BM819" s="226" t="s">
        <v>1133</v>
      </c>
    </row>
    <row r="820" s="2" customFormat="1">
      <c r="A820" s="41"/>
      <c r="B820" s="42"/>
      <c r="C820" s="43"/>
      <c r="D820" s="228" t="s">
        <v>169</v>
      </c>
      <c r="E820" s="43"/>
      <c r="F820" s="229" t="s">
        <v>1132</v>
      </c>
      <c r="G820" s="43"/>
      <c r="H820" s="43"/>
      <c r="I820" s="230"/>
      <c r="J820" s="43"/>
      <c r="K820" s="43"/>
      <c r="L820" s="47"/>
      <c r="M820" s="231"/>
      <c r="N820" s="232"/>
      <c r="O820" s="87"/>
      <c r="P820" s="87"/>
      <c r="Q820" s="87"/>
      <c r="R820" s="87"/>
      <c r="S820" s="87"/>
      <c r="T820" s="88"/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T820" s="20" t="s">
        <v>169</v>
      </c>
      <c r="AU820" s="20" t="s">
        <v>80</v>
      </c>
    </row>
    <row r="821" s="13" customFormat="1">
      <c r="A821" s="13"/>
      <c r="B821" s="235"/>
      <c r="C821" s="236"/>
      <c r="D821" s="228" t="s">
        <v>196</v>
      </c>
      <c r="E821" s="237" t="s">
        <v>19</v>
      </c>
      <c r="F821" s="238" t="s">
        <v>1134</v>
      </c>
      <c r="G821" s="236"/>
      <c r="H821" s="239">
        <v>23.100000000000001</v>
      </c>
      <c r="I821" s="240"/>
      <c r="J821" s="236"/>
      <c r="K821" s="236"/>
      <c r="L821" s="241"/>
      <c r="M821" s="242"/>
      <c r="N821" s="243"/>
      <c r="O821" s="243"/>
      <c r="P821" s="243"/>
      <c r="Q821" s="243"/>
      <c r="R821" s="243"/>
      <c r="S821" s="243"/>
      <c r="T821" s="244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5" t="s">
        <v>196</v>
      </c>
      <c r="AU821" s="245" t="s">
        <v>80</v>
      </c>
      <c r="AV821" s="13" t="s">
        <v>80</v>
      </c>
      <c r="AW821" s="13" t="s">
        <v>33</v>
      </c>
      <c r="AX821" s="13" t="s">
        <v>71</v>
      </c>
      <c r="AY821" s="245" t="s">
        <v>161</v>
      </c>
    </row>
    <row r="822" s="14" customFormat="1">
      <c r="A822" s="14"/>
      <c r="B822" s="246"/>
      <c r="C822" s="247"/>
      <c r="D822" s="228" t="s">
        <v>196</v>
      </c>
      <c r="E822" s="248" t="s">
        <v>19</v>
      </c>
      <c r="F822" s="249" t="s">
        <v>198</v>
      </c>
      <c r="G822" s="247"/>
      <c r="H822" s="250">
        <v>23.100000000000001</v>
      </c>
      <c r="I822" s="251"/>
      <c r="J822" s="247"/>
      <c r="K822" s="247"/>
      <c r="L822" s="252"/>
      <c r="M822" s="253"/>
      <c r="N822" s="254"/>
      <c r="O822" s="254"/>
      <c r="P822" s="254"/>
      <c r="Q822" s="254"/>
      <c r="R822" s="254"/>
      <c r="S822" s="254"/>
      <c r="T822" s="255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6" t="s">
        <v>196</v>
      </c>
      <c r="AU822" s="256" t="s">
        <v>80</v>
      </c>
      <c r="AV822" s="14" t="s">
        <v>168</v>
      </c>
      <c r="AW822" s="14" t="s">
        <v>33</v>
      </c>
      <c r="AX822" s="14" t="s">
        <v>78</v>
      </c>
      <c r="AY822" s="256" t="s">
        <v>161</v>
      </c>
    </row>
    <row r="823" s="2" customFormat="1" ht="16.5" customHeight="1">
      <c r="A823" s="41"/>
      <c r="B823" s="42"/>
      <c r="C823" s="215" t="s">
        <v>652</v>
      </c>
      <c r="D823" s="215" t="s">
        <v>163</v>
      </c>
      <c r="E823" s="216" t="s">
        <v>1135</v>
      </c>
      <c r="F823" s="217" t="s">
        <v>1136</v>
      </c>
      <c r="G823" s="218" t="s">
        <v>281</v>
      </c>
      <c r="H823" s="219">
        <v>52.5</v>
      </c>
      <c r="I823" s="220"/>
      <c r="J823" s="221">
        <f>ROUND(I823*H823,2)</f>
        <v>0</v>
      </c>
      <c r="K823" s="217" t="s">
        <v>167</v>
      </c>
      <c r="L823" s="47"/>
      <c r="M823" s="222" t="s">
        <v>19</v>
      </c>
      <c r="N823" s="223" t="s">
        <v>42</v>
      </c>
      <c r="O823" s="87"/>
      <c r="P823" s="224">
        <f>O823*H823</f>
        <v>0</v>
      </c>
      <c r="Q823" s="224">
        <v>0</v>
      </c>
      <c r="R823" s="224">
        <f>Q823*H823</f>
        <v>0</v>
      </c>
      <c r="S823" s="224">
        <v>0</v>
      </c>
      <c r="T823" s="225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26" t="s">
        <v>212</v>
      </c>
      <c r="AT823" s="226" t="s">
        <v>163</v>
      </c>
      <c r="AU823" s="226" t="s">
        <v>80</v>
      </c>
      <c r="AY823" s="20" t="s">
        <v>161</v>
      </c>
      <c r="BE823" s="227">
        <f>IF(N823="základní",J823,0)</f>
        <v>0</v>
      </c>
      <c r="BF823" s="227">
        <f>IF(N823="snížená",J823,0)</f>
        <v>0</v>
      </c>
      <c r="BG823" s="227">
        <f>IF(N823="zákl. přenesená",J823,0)</f>
        <v>0</v>
      </c>
      <c r="BH823" s="227">
        <f>IF(N823="sníž. přenesená",J823,0)</f>
        <v>0</v>
      </c>
      <c r="BI823" s="227">
        <f>IF(N823="nulová",J823,0)</f>
        <v>0</v>
      </c>
      <c r="BJ823" s="20" t="s">
        <v>78</v>
      </c>
      <c r="BK823" s="227">
        <f>ROUND(I823*H823,2)</f>
        <v>0</v>
      </c>
      <c r="BL823" s="20" t="s">
        <v>212</v>
      </c>
      <c r="BM823" s="226" t="s">
        <v>1137</v>
      </c>
    </row>
    <row r="824" s="2" customFormat="1">
      <c r="A824" s="41"/>
      <c r="B824" s="42"/>
      <c r="C824" s="43"/>
      <c r="D824" s="228" t="s">
        <v>169</v>
      </c>
      <c r="E824" s="43"/>
      <c r="F824" s="229" t="s">
        <v>1138</v>
      </c>
      <c r="G824" s="43"/>
      <c r="H824" s="43"/>
      <c r="I824" s="230"/>
      <c r="J824" s="43"/>
      <c r="K824" s="43"/>
      <c r="L824" s="47"/>
      <c r="M824" s="231"/>
      <c r="N824" s="232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169</v>
      </c>
      <c r="AU824" s="20" t="s">
        <v>80</v>
      </c>
    </row>
    <row r="825" s="2" customFormat="1">
      <c r="A825" s="41"/>
      <c r="B825" s="42"/>
      <c r="C825" s="43"/>
      <c r="D825" s="233" t="s">
        <v>171</v>
      </c>
      <c r="E825" s="43"/>
      <c r="F825" s="234" t="s">
        <v>1139</v>
      </c>
      <c r="G825" s="43"/>
      <c r="H825" s="43"/>
      <c r="I825" s="230"/>
      <c r="J825" s="43"/>
      <c r="K825" s="43"/>
      <c r="L825" s="47"/>
      <c r="M825" s="231"/>
      <c r="N825" s="232"/>
      <c r="O825" s="87"/>
      <c r="P825" s="87"/>
      <c r="Q825" s="87"/>
      <c r="R825" s="87"/>
      <c r="S825" s="87"/>
      <c r="T825" s="88"/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T825" s="20" t="s">
        <v>171</v>
      </c>
      <c r="AU825" s="20" t="s">
        <v>80</v>
      </c>
    </row>
    <row r="826" s="13" customFormat="1">
      <c r="A826" s="13"/>
      <c r="B826" s="235"/>
      <c r="C826" s="236"/>
      <c r="D826" s="228" t="s">
        <v>196</v>
      </c>
      <c r="E826" s="237" t="s">
        <v>19</v>
      </c>
      <c r="F826" s="238" t="s">
        <v>1140</v>
      </c>
      <c r="G826" s="236"/>
      <c r="H826" s="239">
        <v>52.5</v>
      </c>
      <c r="I826" s="240"/>
      <c r="J826" s="236"/>
      <c r="K826" s="236"/>
      <c r="L826" s="241"/>
      <c r="M826" s="242"/>
      <c r="N826" s="243"/>
      <c r="O826" s="243"/>
      <c r="P826" s="243"/>
      <c r="Q826" s="243"/>
      <c r="R826" s="243"/>
      <c r="S826" s="243"/>
      <c r="T826" s="244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5" t="s">
        <v>196</v>
      </c>
      <c r="AU826" s="245" t="s">
        <v>80</v>
      </c>
      <c r="AV826" s="13" t="s">
        <v>80</v>
      </c>
      <c r="AW826" s="13" t="s">
        <v>33</v>
      </c>
      <c r="AX826" s="13" t="s">
        <v>71</v>
      </c>
      <c r="AY826" s="245" t="s">
        <v>161</v>
      </c>
    </row>
    <row r="827" s="14" customFormat="1">
      <c r="A827" s="14"/>
      <c r="B827" s="246"/>
      <c r="C827" s="247"/>
      <c r="D827" s="228" t="s">
        <v>196</v>
      </c>
      <c r="E827" s="248" t="s">
        <v>19</v>
      </c>
      <c r="F827" s="249" t="s">
        <v>198</v>
      </c>
      <c r="G827" s="247"/>
      <c r="H827" s="250">
        <v>52.5</v>
      </c>
      <c r="I827" s="251"/>
      <c r="J827" s="247"/>
      <c r="K827" s="247"/>
      <c r="L827" s="252"/>
      <c r="M827" s="253"/>
      <c r="N827" s="254"/>
      <c r="O827" s="254"/>
      <c r="P827" s="254"/>
      <c r="Q827" s="254"/>
      <c r="R827" s="254"/>
      <c r="S827" s="254"/>
      <c r="T827" s="255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6" t="s">
        <v>196</v>
      </c>
      <c r="AU827" s="256" t="s">
        <v>80</v>
      </c>
      <c r="AV827" s="14" t="s">
        <v>168</v>
      </c>
      <c r="AW827" s="14" t="s">
        <v>33</v>
      </c>
      <c r="AX827" s="14" t="s">
        <v>78</v>
      </c>
      <c r="AY827" s="256" t="s">
        <v>161</v>
      </c>
    </row>
    <row r="828" s="2" customFormat="1" ht="16.5" customHeight="1">
      <c r="A828" s="41"/>
      <c r="B828" s="42"/>
      <c r="C828" s="257" t="s">
        <v>1141</v>
      </c>
      <c r="D828" s="257" t="s">
        <v>241</v>
      </c>
      <c r="E828" s="258" t="s">
        <v>973</v>
      </c>
      <c r="F828" s="259" t="s">
        <v>974</v>
      </c>
      <c r="G828" s="260" t="s">
        <v>192</v>
      </c>
      <c r="H828" s="261">
        <v>0.13900000000000001</v>
      </c>
      <c r="I828" s="262"/>
      <c r="J828" s="263">
        <f>ROUND(I828*H828,2)</f>
        <v>0</v>
      </c>
      <c r="K828" s="259" t="s">
        <v>167</v>
      </c>
      <c r="L828" s="264"/>
      <c r="M828" s="265" t="s">
        <v>19</v>
      </c>
      <c r="N828" s="266" t="s">
        <v>42</v>
      </c>
      <c r="O828" s="87"/>
      <c r="P828" s="224">
        <f>O828*H828</f>
        <v>0</v>
      </c>
      <c r="Q828" s="224">
        <v>0.55000000000000004</v>
      </c>
      <c r="R828" s="224">
        <f>Q828*H828</f>
        <v>0.076450000000000018</v>
      </c>
      <c r="S828" s="224">
        <v>0</v>
      </c>
      <c r="T828" s="225">
        <f>S828*H828</f>
        <v>0</v>
      </c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R828" s="226" t="s">
        <v>262</v>
      </c>
      <c r="AT828" s="226" t="s">
        <v>241</v>
      </c>
      <c r="AU828" s="226" t="s">
        <v>80</v>
      </c>
      <c r="AY828" s="20" t="s">
        <v>161</v>
      </c>
      <c r="BE828" s="227">
        <f>IF(N828="základní",J828,0)</f>
        <v>0</v>
      </c>
      <c r="BF828" s="227">
        <f>IF(N828="snížená",J828,0)</f>
        <v>0</v>
      </c>
      <c r="BG828" s="227">
        <f>IF(N828="zákl. přenesená",J828,0)</f>
        <v>0</v>
      </c>
      <c r="BH828" s="227">
        <f>IF(N828="sníž. přenesená",J828,0)</f>
        <v>0</v>
      </c>
      <c r="BI828" s="227">
        <f>IF(N828="nulová",J828,0)</f>
        <v>0</v>
      </c>
      <c r="BJ828" s="20" t="s">
        <v>78</v>
      </c>
      <c r="BK828" s="227">
        <f>ROUND(I828*H828,2)</f>
        <v>0</v>
      </c>
      <c r="BL828" s="20" t="s">
        <v>212</v>
      </c>
      <c r="BM828" s="226" t="s">
        <v>1142</v>
      </c>
    </row>
    <row r="829" s="2" customFormat="1">
      <c r="A829" s="41"/>
      <c r="B829" s="42"/>
      <c r="C829" s="43"/>
      <c r="D829" s="228" t="s">
        <v>169</v>
      </c>
      <c r="E829" s="43"/>
      <c r="F829" s="229" t="s">
        <v>974</v>
      </c>
      <c r="G829" s="43"/>
      <c r="H829" s="43"/>
      <c r="I829" s="230"/>
      <c r="J829" s="43"/>
      <c r="K829" s="43"/>
      <c r="L829" s="47"/>
      <c r="M829" s="231"/>
      <c r="N829" s="232"/>
      <c r="O829" s="87"/>
      <c r="P829" s="87"/>
      <c r="Q829" s="87"/>
      <c r="R829" s="87"/>
      <c r="S829" s="87"/>
      <c r="T829" s="88"/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T829" s="20" t="s">
        <v>169</v>
      </c>
      <c r="AU829" s="20" t="s">
        <v>80</v>
      </c>
    </row>
    <row r="830" s="13" customFormat="1">
      <c r="A830" s="13"/>
      <c r="B830" s="235"/>
      <c r="C830" s="236"/>
      <c r="D830" s="228" t="s">
        <v>196</v>
      </c>
      <c r="E830" s="237" t="s">
        <v>19</v>
      </c>
      <c r="F830" s="238" t="s">
        <v>1143</v>
      </c>
      <c r="G830" s="236"/>
      <c r="H830" s="239">
        <v>0.13900000000000001</v>
      </c>
      <c r="I830" s="240"/>
      <c r="J830" s="236"/>
      <c r="K830" s="236"/>
      <c r="L830" s="241"/>
      <c r="M830" s="242"/>
      <c r="N830" s="243"/>
      <c r="O830" s="243"/>
      <c r="P830" s="243"/>
      <c r="Q830" s="243"/>
      <c r="R830" s="243"/>
      <c r="S830" s="243"/>
      <c r="T830" s="244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5" t="s">
        <v>196</v>
      </c>
      <c r="AU830" s="245" t="s">
        <v>80</v>
      </c>
      <c r="AV830" s="13" t="s">
        <v>80</v>
      </c>
      <c r="AW830" s="13" t="s">
        <v>33</v>
      </c>
      <c r="AX830" s="13" t="s">
        <v>71</v>
      </c>
      <c r="AY830" s="245" t="s">
        <v>161</v>
      </c>
    </row>
    <row r="831" s="14" customFormat="1">
      <c r="A831" s="14"/>
      <c r="B831" s="246"/>
      <c r="C831" s="247"/>
      <c r="D831" s="228" t="s">
        <v>196</v>
      </c>
      <c r="E831" s="248" t="s">
        <v>19</v>
      </c>
      <c r="F831" s="249" t="s">
        <v>198</v>
      </c>
      <c r="G831" s="247"/>
      <c r="H831" s="250">
        <v>0.13900000000000001</v>
      </c>
      <c r="I831" s="251"/>
      <c r="J831" s="247"/>
      <c r="K831" s="247"/>
      <c r="L831" s="252"/>
      <c r="M831" s="253"/>
      <c r="N831" s="254"/>
      <c r="O831" s="254"/>
      <c r="P831" s="254"/>
      <c r="Q831" s="254"/>
      <c r="R831" s="254"/>
      <c r="S831" s="254"/>
      <c r="T831" s="255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6" t="s">
        <v>196</v>
      </c>
      <c r="AU831" s="256" t="s">
        <v>80</v>
      </c>
      <c r="AV831" s="14" t="s">
        <v>168</v>
      </c>
      <c r="AW831" s="14" t="s">
        <v>33</v>
      </c>
      <c r="AX831" s="14" t="s">
        <v>78</v>
      </c>
      <c r="AY831" s="256" t="s">
        <v>161</v>
      </c>
    </row>
    <row r="832" s="2" customFormat="1" ht="16.5" customHeight="1">
      <c r="A832" s="41"/>
      <c r="B832" s="42"/>
      <c r="C832" s="215" t="s">
        <v>659</v>
      </c>
      <c r="D832" s="215" t="s">
        <v>163</v>
      </c>
      <c r="E832" s="216" t="s">
        <v>1144</v>
      </c>
      <c r="F832" s="217" t="s">
        <v>1145</v>
      </c>
      <c r="G832" s="218" t="s">
        <v>273</v>
      </c>
      <c r="H832" s="219">
        <v>0.29199999999999998</v>
      </c>
      <c r="I832" s="220"/>
      <c r="J832" s="221">
        <f>ROUND(I832*H832,2)</f>
        <v>0</v>
      </c>
      <c r="K832" s="217" t="s">
        <v>167</v>
      </c>
      <c r="L832" s="47"/>
      <c r="M832" s="222" t="s">
        <v>19</v>
      </c>
      <c r="N832" s="223" t="s">
        <v>42</v>
      </c>
      <c r="O832" s="87"/>
      <c r="P832" s="224">
        <f>O832*H832</f>
        <v>0</v>
      </c>
      <c r="Q832" s="224">
        <v>0</v>
      </c>
      <c r="R832" s="224">
        <f>Q832*H832</f>
        <v>0</v>
      </c>
      <c r="S832" s="224">
        <v>0</v>
      </c>
      <c r="T832" s="225">
        <f>S832*H832</f>
        <v>0</v>
      </c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R832" s="226" t="s">
        <v>212</v>
      </c>
      <c r="AT832" s="226" t="s">
        <v>163</v>
      </c>
      <c r="AU832" s="226" t="s">
        <v>80</v>
      </c>
      <c r="AY832" s="20" t="s">
        <v>161</v>
      </c>
      <c r="BE832" s="227">
        <f>IF(N832="základní",J832,0)</f>
        <v>0</v>
      </c>
      <c r="BF832" s="227">
        <f>IF(N832="snížená",J832,0)</f>
        <v>0</v>
      </c>
      <c r="BG832" s="227">
        <f>IF(N832="zákl. přenesená",J832,0)</f>
        <v>0</v>
      </c>
      <c r="BH832" s="227">
        <f>IF(N832="sníž. přenesená",J832,0)</f>
        <v>0</v>
      </c>
      <c r="BI832" s="227">
        <f>IF(N832="nulová",J832,0)</f>
        <v>0</v>
      </c>
      <c r="BJ832" s="20" t="s">
        <v>78</v>
      </c>
      <c r="BK832" s="227">
        <f>ROUND(I832*H832,2)</f>
        <v>0</v>
      </c>
      <c r="BL832" s="20" t="s">
        <v>212</v>
      </c>
      <c r="BM832" s="226" t="s">
        <v>1146</v>
      </c>
    </row>
    <row r="833" s="2" customFormat="1">
      <c r="A833" s="41"/>
      <c r="B833" s="42"/>
      <c r="C833" s="43"/>
      <c r="D833" s="228" t="s">
        <v>169</v>
      </c>
      <c r="E833" s="43"/>
      <c r="F833" s="229" t="s">
        <v>1147</v>
      </c>
      <c r="G833" s="43"/>
      <c r="H833" s="43"/>
      <c r="I833" s="230"/>
      <c r="J833" s="43"/>
      <c r="K833" s="43"/>
      <c r="L833" s="47"/>
      <c r="M833" s="231"/>
      <c r="N833" s="232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169</v>
      </c>
      <c r="AU833" s="20" t="s">
        <v>80</v>
      </c>
    </row>
    <row r="834" s="2" customFormat="1">
      <c r="A834" s="41"/>
      <c r="B834" s="42"/>
      <c r="C834" s="43"/>
      <c r="D834" s="233" t="s">
        <v>171</v>
      </c>
      <c r="E834" s="43"/>
      <c r="F834" s="234" t="s">
        <v>1148</v>
      </c>
      <c r="G834" s="43"/>
      <c r="H834" s="43"/>
      <c r="I834" s="230"/>
      <c r="J834" s="43"/>
      <c r="K834" s="43"/>
      <c r="L834" s="47"/>
      <c r="M834" s="231"/>
      <c r="N834" s="232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171</v>
      </c>
      <c r="AU834" s="20" t="s">
        <v>80</v>
      </c>
    </row>
    <row r="835" s="12" customFormat="1" ht="22.8" customHeight="1">
      <c r="A835" s="12"/>
      <c r="B835" s="199"/>
      <c r="C835" s="200"/>
      <c r="D835" s="201" t="s">
        <v>70</v>
      </c>
      <c r="E835" s="213" t="s">
        <v>1149</v>
      </c>
      <c r="F835" s="213" t="s">
        <v>1150</v>
      </c>
      <c r="G835" s="200"/>
      <c r="H835" s="200"/>
      <c r="I835" s="203"/>
      <c r="J835" s="214">
        <f>BK835</f>
        <v>0</v>
      </c>
      <c r="K835" s="200"/>
      <c r="L835" s="205"/>
      <c r="M835" s="206"/>
      <c r="N835" s="207"/>
      <c r="O835" s="207"/>
      <c r="P835" s="208">
        <f>SUM(P836:P879)</f>
        <v>0</v>
      </c>
      <c r="Q835" s="207"/>
      <c r="R835" s="208">
        <f>SUM(R836:R879)</f>
        <v>0.18630434000000001</v>
      </c>
      <c r="S835" s="207"/>
      <c r="T835" s="209">
        <f>SUM(T836:T879)</f>
        <v>1.938472</v>
      </c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R835" s="210" t="s">
        <v>80</v>
      </c>
      <c r="AT835" s="211" t="s">
        <v>70</v>
      </c>
      <c r="AU835" s="211" t="s">
        <v>78</v>
      </c>
      <c r="AY835" s="210" t="s">
        <v>161</v>
      </c>
      <c r="BK835" s="212">
        <f>SUM(BK836:BK879)</f>
        <v>0</v>
      </c>
    </row>
    <row r="836" s="2" customFormat="1" ht="16.5" customHeight="1">
      <c r="A836" s="41"/>
      <c r="B836" s="42"/>
      <c r="C836" s="215" t="s">
        <v>1151</v>
      </c>
      <c r="D836" s="215" t="s">
        <v>163</v>
      </c>
      <c r="E836" s="216" t="s">
        <v>1152</v>
      </c>
      <c r="F836" s="217" t="s">
        <v>1153</v>
      </c>
      <c r="G836" s="218" t="s">
        <v>175</v>
      </c>
      <c r="H836" s="219">
        <v>1.6000000000000001</v>
      </c>
      <c r="I836" s="220"/>
      <c r="J836" s="221">
        <f>ROUND(I836*H836,2)</f>
        <v>0</v>
      </c>
      <c r="K836" s="217" t="s">
        <v>167</v>
      </c>
      <c r="L836" s="47"/>
      <c r="M836" s="222" t="s">
        <v>19</v>
      </c>
      <c r="N836" s="223" t="s">
        <v>42</v>
      </c>
      <c r="O836" s="87"/>
      <c r="P836" s="224">
        <f>O836*H836</f>
        <v>0</v>
      </c>
      <c r="Q836" s="224">
        <v>0.00040000000000000002</v>
      </c>
      <c r="R836" s="224">
        <f>Q836*H836</f>
        <v>0.00064000000000000005</v>
      </c>
      <c r="S836" s="224">
        <v>0</v>
      </c>
      <c r="T836" s="225">
        <f>S836*H836</f>
        <v>0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26" t="s">
        <v>212</v>
      </c>
      <c r="AT836" s="226" t="s">
        <v>163</v>
      </c>
      <c r="AU836" s="226" t="s">
        <v>80</v>
      </c>
      <c r="AY836" s="20" t="s">
        <v>161</v>
      </c>
      <c r="BE836" s="227">
        <f>IF(N836="základní",J836,0)</f>
        <v>0</v>
      </c>
      <c r="BF836" s="227">
        <f>IF(N836="snížená",J836,0)</f>
        <v>0</v>
      </c>
      <c r="BG836" s="227">
        <f>IF(N836="zákl. přenesená",J836,0)</f>
        <v>0</v>
      </c>
      <c r="BH836" s="227">
        <f>IF(N836="sníž. přenesená",J836,0)</f>
        <v>0</v>
      </c>
      <c r="BI836" s="227">
        <f>IF(N836="nulová",J836,0)</f>
        <v>0</v>
      </c>
      <c r="BJ836" s="20" t="s">
        <v>78</v>
      </c>
      <c r="BK836" s="227">
        <f>ROUND(I836*H836,2)</f>
        <v>0</v>
      </c>
      <c r="BL836" s="20" t="s">
        <v>212</v>
      </c>
      <c r="BM836" s="226" t="s">
        <v>1154</v>
      </c>
    </row>
    <row r="837" s="2" customFormat="1">
      <c r="A837" s="41"/>
      <c r="B837" s="42"/>
      <c r="C837" s="43"/>
      <c r="D837" s="228" t="s">
        <v>169</v>
      </c>
      <c r="E837" s="43"/>
      <c r="F837" s="229" t="s">
        <v>1155</v>
      </c>
      <c r="G837" s="43"/>
      <c r="H837" s="43"/>
      <c r="I837" s="230"/>
      <c r="J837" s="43"/>
      <c r="K837" s="43"/>
      <c r="L837" s="47"/>
      <c r="M837" s="231"/>
      <c r="N837" s="232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169</v>
      </c>
      <c r="AU837" s="20" t="s">
        <v>80</v>
      </c>
    </row>
    <row r="838" s="2" customFormat="1">
      <c r="A838" s="41"/>
      <c r="B838" s="42"/>
      <c r="C838" s="43"/>
      <c r="D838" s="233" t="s">
        <v>171</v>
      </c>
      <c r="E838" s="43"/>
      <c r="F838" s="234" t="s">
        <v>1156</v>
      </c>
      <c r="G838" s="43"/>
      <c r="H838" s="43"/>
      <c r="I838" s="230"/>
      <c r="J838" s="43"/>
      <c r="K838" s="43"/>
      <c r="L838" s="47"/>
      <c r="M838" s="231"/>
      <c r="N838" s="232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171</v>
      </c>
      <c r="AU838" s="20" t="s">
        <v>80</v>
      </c>
    </row>
    <row r="839" s="2" customFormat="1" ht="16.5" customHeight="1">
      <c r="A839" s="41"/>
      <c r="B839" s="42"/>
      <c r="C839" s="257" t="s">
        <v>666</v>
      </c>
      <c r="D839" s="257" t="s">
        <v>241</v>
      </c>
      <c r="E839" s="258" t="s">
        <v>1157</v>
      </c>
      <c r="F839" s="259" t="s">
        <v>1158</v>
      </c>
      <c r="G839" s="260" t="s">
        <v>175</v>
      </c>
      <c r="H839" s="261">
        <v>1.6000000000000001</v>
      </c>
      <c r="I839" s="262"/>
      <c r="J839" s="263">
        <f>ROUND(I839*H839,2)</f>
        <v>0</v>
      </c>
      <c r="K839" s="259" t="s">
        <v>167</v>
      </c>
      <c r="L839" s="264"/>
      <c r="M839" s="265" t="s">
        <v>19</v>
      </c>
      <c r="N839" s="266" t="s">
        <v>42</v>
      </c>
      <c r="O839" s="87"/>
      <c r="P839" s="224">
        <f>O839*H839</f>
        <v>0</v>
      </c>
      <c r="Q839" s="224">
        <v>0.02741</v>
      </c>
      <c r="R839" s="224">
        <f>Q839*H839</f>
        <v>0.043856000000000006</v>
      </c>
      <c r="S839" s="224">
        <v>0</v>
      </c>
      <c r="T839" s="225">
        <f>S839*H839</f>
        <v>0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26" t="s">
        <v>262</v>
      </c>
      <c r="AT839" s="226" t="s">
        <v>241</v>
      </c>
      <c r="AU839" s="226" t="s">
        <v>80</v>
      </c>
      <c r="AY839" s="20" t="s">
        <v>161</v>
      </c>
      <c r="BE839" s="227">
        <f>IF(N839="základní",J839,0)</f>
        <v>0</v>
      </c>
      <c r="BF839" s="227">
        <f>IF(N839="snížená",J839,0)</f>
        <v>0</v>
      </c>
      <c r="BG839" s="227">
        <f>IF(N839="zákl. přenesená",J839,0)</f>
        <v>0</v>
      </c>
      <c r="BH839" s="227">
        <f>IF(N839="sníž. přenesená",J839,0)</f>
        <v>0</v>
      </c>
      <c r="BI839" s="227">
        <f>IF(N839="nulová",J839,0)</f>
        <v>0</v>
      </c>
      <c r="BJ839" s="20" t="s">
        <v>78</v>
      </c>
      <c r="BK839" s="227">
        <f>ROUND(I839*H839,2)</f>
        <v>0</v>
      </c>
      <c r="BL839" s="20" t="s">
        <v>212</v>
      </c>
      <c r="BM839" s="226" t="s">
        <v>1159</v>
      </c>
    </row>
    <row r="840" s="2" customFormat="1">
      <c r="A840" s="41"/>
      <c r="B840" s="42"/>
      <c r="C840" s="43"/>
      <c r="D840" s="228" t="s">
        <v>169</v>
      </c>
      <c r="E840" s="43"/>
      <c r="F840" s="229" t="s">
        <v>1158</v>
      </c>
      <c r="G840" s="43"/>
      <c r="H840" s="43"/>
      <c r="I840" s="230"/>
      <c r="J840" s="43"/>
      <c r="K840" s="43"/>
      <c r="L840" s="47"/>
      <c r="M840" s="231"/>
      <c r="N840" s="232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T840" s="20" t="s">
        <v>169</v>
      </c>
      <c r="AU840" s="20" t="s">
        <v>80</v>
      </c>
    </row>
    <row r="841" s="2" customFormat="1" ht="16.5" customHeight="1">
      <c r="A841" s="41"/>
      <c r="B841" s="42"/>
      <c r="C841" s="215" t="s">
        <v>1160</v>
      </c>
      <c r="D841" s="215" t="s">
        <v>163</v>
      </c>
      <c r="E841" s="216" t="s">
        <v>1161</v>
      </c>
      <c r="F841" s="217" t="s">
        <v>1162</v>
      </c>
      <c r="G841" s="218" t="s">
        <v>166</v>
      </c>
      <c r="H841" s="219">
        <v>2</v>
      </c>
      <c r="I841" s="220"/>
      <c r="J841" s="221">
        <f>ROUND(I841*H841,2)</f>
        <v>0</v>
      </c>
      <c r="K841" s="217" t="s">
        <v>167</v>
      </c>
      <c r="L841" s="47"/>
      <c r="M841" s="222" t="s">
        <v>19</v>
      </c>
      <c r="N841" s="223" t="s">
        <v>42</v>
      </c>
      <c r="O841" s="87"/>
      <c r="P841" s="224">
        <f>O841*H841</f>
        <v>0</v>
      </c>
      <c r="Q841" s="224">
        <v>0</v>
      </c>
      <c r="R841" s="224">
        <f>Q841*H841</f>
        <v>0</v>
      </c>
      <c r="S841" s="224">
        <v>0</v>
      </c>
      <c r="T841" s="225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26" t="s">
        <v>212</v>
      </c>
      <c r="AT841" s="226" t="s">
        <v>163</v>
      </c>
      <c r="AU841" s="226" t="s">
        <v>80</v>
      </c>
      <c r="AY841" s="20" t="s">
        <v>161</v>
      </c>
      <c r="BE841" s="227">
        <f>IF(N841="základní",J841,0)</f>
        <v>0</v>
      </c>
      <c r="BF841" s="227">
        <f>IF(N841="snížená",J841,0)</f>
        <v>0</v>
      </c>
      <c r="BG841" s="227">
        <f>IF(N841="zákl. přenesená",J841,0)</f>
        <v>0</v>
      </c>
      <c r="BH841" s="227">
        <f>IF(N841="sníž. přenesená",J841,0)</f>
        <v>0</v>
      </c>
      <c r="BI841" s="227">
        <f>IF(N841="nulová",J841,0)</f>
        <v>0</v>
      </c>
      <c r="BJ841" s="20" t="s">
        <v>78</v>
      </c>
      <c r="BK841" s="227">
        <f>ROUND(I841*H841,2)</f>
        <v>0</v>
      </c>
      <c r="BL841" s="20" t="s">
        <v>212</v>
      </c>
      <c r="BM841" s="226" t="s">
        <v>1163</v>
      </c>
    </row>
    <row r="842" s="2" customFormat="1">
      <c r="A842" s="41"/>
      <c r="B842" s="42"/>
      <c r="C842" s="43"/>
      <c r="D842" s="228" t="s">
        <v>169</v>
      </c>
      <c r="E842" s="43"/>
      <c r="F842" s="229" t="s">
        <v>1162</v>
      </c>
      <c r="G842" s="43"/>
      <c r="H842" s="43"/>
      <c r="I842" s="230"/>
      <c r="J842" s="43"/>
      <c r="K842" s="43"/>
      <c r="L842" s="47"/>
      <c r="M842" s="231"/>
      <c r="N842" s="232"/>
      <c r="O842" s="87"/>
      <c r="P842" s="87"/>
      <c r="Q842" s="87"/>
      <c r="R842" s="87"/>
      <c r="S842" s="87"/>
      <c r="T842" s="88"/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T842" s="20" t="s">
        <v>169</v>
      </c>
      <c r="AU842" s="20" t="s">
        <v>80</v>
      </c>
    </row>
    <row r="843" s="2" customFormat="1">
      <c r="A843" s="41"/>
      <c r="B843" s="42"/>
      <c r="C843" s="43"/>
      <c r="D843" s="233" t="s">
        <v>171</v>
      </c>
      <c r="E843" s="43"/>
      <c r="F843" s="234" t="s">
        <v>1164</v>
      </c>
      <c r="G843" s="43"/>
      <c r="H843" s="43"/>
      <c r="I843" s="230"/>
      <c r="J843" s="43"/>
      <c r="K843" s="43"/>
      <c r="L843" s="47"/>
      <c r="M843" s="231"/>
      <c r="N843" s="232"/>
      <c r="O843" s="87"/>
      <c r="P843" s="87"/>
      <c r="Q843" s="87"/>
      <c r="R843" s="87"/>
      <c r="S843" s="87"/>
      <c r="T843" s="88"/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T843" s="20" t="s">
        <v>171</v>
      </c>
      <c r="AU843" s="20" t="s">
        <v>80</v>
      </c>
    </row>
    <row r="844" s="13" customFormat="1">
      <c r="A844" s="13"/>
      <c r="B844" s="235"/>
      <c r="C844" s="236"/>
      <c r="D844" s="228" t="s">
        <v>196</v>
      </c>
      <c r="E844" s="237" t="s">
        <v>19</v>
      </c>
      <c r="F844" s="238" t="s">
        <v>1165</v>
      </c>
      <c r="G844" s="236"/>
      <c r="H844" s="239">
        <v>1</v>
      </c>
      <c r="I844" s="240"/>
      <c r="J844" s="236"/>
      <c r="K844" s="236"/>
      <c r="L844" s="241"/>
      <c r="M844" s="242"/>
      <c r="N844" s="243"/>
      <c r="O844" s="243"/>
      <c r="P844" s="243"/>
      <c r="Q844" s="243"/>
      <c r="R844" s="243"/>
      <c r="S844" s="243"/>
      <c r="T844" s="244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5" t="s">
        <v>196</v>
      </c>
      <c r="AU844" s="245" t="s">
        <v>80</v>
      </c>
      <c r="AV844" s="13" t="s">
        <v>80</v>
      </c>
      <c r="AW844" s="13" t="s">
        <v>33</v>
      </c>
      <c r="AX844" s="13" t="s">
        <v>71</v>
      </c>
      <c r="AY844" s="245" t="s">
        <v>161</v>
      </c>
    </row>
    <row r="845" s="13" customFormat="1">
      <c r="A845" s="13"/>
      <c r="B845" s="235"/>
      <c r="C845" s="236"/>
      <c r="D845" s="228" t="s">
        <v>196</v>
      </c>
      <c r="E845" s="237" t="s">
        <v>19</v>
      </c>
      <c r="F845" s="238" t="s">
        <v>1166</v>
      </c>
      <c r="G845" s="236"/>
      <c r="H845" s="239">
        <v>1</v>
      </c>
      <c r="I845" s="240"/>
      <c r="J845" s="236"/>
      <c r="K845" s="236"/>
      <c r="L845" s="241"/>
      <c r="M845" s="242"/>
      <c r="N845" s="243"/>
      <c r="O845" s="243"/>
      <c r="P845" s="243"/>
      <c r="Q845" s="243"/>
      <c r="R845" s="243"/>
      <c r="S845" s="243"/>
      <c r="T845" s="24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5" t="s">
        <v>196</v>
      </c>
      <c r="AU845" s="245" t="s">
        <v>80</v>
      </c>
      <c r="AV845" s="13" t="s">
        <v>80</v>
      </c>
      <c r="AW845" s="13" t="s">
        <v>33</v>
      </c>
      <c r="AX845" s="13" t="s">
        <v>71</v>
      </c>
      <c r="AY845" s="245" t="s">
        <v>161</v>
      </c>
    </row>
    <row r="846" s="14" customFormat="1">
      <c r="A846" s="14"/>
      <c r="B846" s="246"/>
      <c r="C846" s="247"/>
      <c r="D846" s="228" t="s">
        <v>196</v>
      </c>
      <c r="E846" s="248" t="s">
        <v>19</v>
      </c>
      <c r="F846" s="249" t="s">
        <v>198</v>
      </c>
      <c r="G846" s="247"/>
      <c r="H846" s="250">
        <v>2</v>
      </c>
      <c r="I846" s="251"/>
      <c r="J846" s="247"/>
      <c r="K846" s="247"/>
      <c r="L846" s="252"/>
      <c r="M846" s="253"/>
      <c r="N846" s="254"/>
      <c r="O846" s="254"/>
      <c r="P846" s="254"/>
      <c r="Q846" s="254"/>
      <c r="R846" s="254"/>
      <c r="S846" s="254"/>
      <c r="T846" s="255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6" t="s">
        <v>196</v>
      </c>
      <c r="AU846" s="256" t="s">
        <v>80</v>
      </c>
      <c r="AV846" s="14" t="s">
        <v>168</v>
      </c>
      <c r="AW846" s="14" t="s">
        <v>33</v>
      </c>
      <c r="AX846" s="14" t="s">
        <v>78</v>
      </c>
      <c r="AY846" s="256" t="s">
        <v>161</v>
      </c>
    </row>
    <row r="847" s="2" customFormat="1" ht="16.5" customHeight="1">
      <c r="A847" s="41"/>
      <c r="B847" s="42"/>
      <c r="C847" s="257" t="s">
        <v>675</v>
      </c>
      <c r="D847" s="257" t="s">
        <v>241</v>
      </c>
      <c r="E847" s="258" t="s">
        <v>1167</v>
      </c>
      <c r="F847" s="259" t="s">
        <v>1168</v>
      </c>
      <c r="G847" s="260" t="s">
        <v>175</v>
      </c>
      <c r="H847" s="261">
        <v>5.125</v>
      </c>
      <c r="I847" s="262"/>
      <c r="J847" s="263">
        <f>ROUND(I847*H847,2)</f>
        <v>0</v>
      </c>
      <c r="K847" s="259" t="s">
        <v>167</v>
      </c>
      <c r="L847" s="264"/>
      <c r="M847" s="265" t="s">
        <v>19</v>
      </c>
      <c r="N847" s="266" t="s">
        <v>42</v>
      </c>
      <c r="O847" s="87"/>
      <c r="P847" s="224">
        <f>O847*H847</f>
        <v>0</v>
      </c>
      <c r="Q847" s="224">
        <v>0.01908</v>
      </c>
      <c r="R847" s="224">
        <f>Q847*H847</f>
        <v>0.097784999999999997</v>
      </c>
      <c r="S847" s="224">
        <v>0</v>
      </c>
      <c r="T847" s="225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26" t="s">
        <v>262</v>
      </c>
      <c r="AT847" s="226" t="s">
        <v>241</v>
      </c>
      <c r="AU847" s="226" t="s">
        <v>80</v>
      </c>
      <c r="AY847" s="20" t="s">
        <v>161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20" t="s">
        <v>78</v>
      </c>
      <c r="BK847" s="227">
        <f>ROUND(I847*H847,2)</f>
        <v>0</v>
      </c>
      <c r="BL847" s="20" t="s">
        <v>212</v>
      </c>
      <c r="BM847" s="226" t="s">
        <v>1169</v>
      </c>
    </row>
    <row r="848" s="2" customFormat="1">
      <c r="A848" s="41"/>
      <c r="B848" s="42"/>
      <c r="C848" s="43"/>
      <c r="D848" s="228" t="s">
        <v>169</v>
      </c>
      <c r="E848" s="43"/>
      <c r="F848" s="229" t="s">
        <v>1168</v>
      </c>
      <c r="G848" s="43"/>
      <c r="H848" s="43"/>
      <c r="I848" s="230"/>
      <c r="J848" s="43"/>
      <c r="K848" s="43"/>
      <c r="L848" s="47"/>
      <c r="M848" s="231"/>
      <c r="N848" s="232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169</v>
      </c>
      <c r="AU848" s="20" t="s">
        <v>80</v>
      </c>
    </row>
    <row r="849" s="13" customFormat="1">
      <c r="A849" s="13"/>
      <c r="B849" s="235"/>
      <c r="C849" s="236"/>
      <c r="D849" s="228" t="s">
        <v>196</v>
      </c>
      <c r="E849" s="237" t="s">
        <v>19</v>
      </c>
      <c r="F849" s="238" t="s">
        <v>1170</v>
      </c>
      <c r="G849" s="236"/>
      <c r="H849" s="239">
        <v>2.5249999999999999</v>
      </c>
      <c r="I849" s="240"/>
      <c r="J849" s="236"/>
      <c r="K849" s="236"/>
      <c r="L849" s="241"/>
      <c r="M849" s="242"/>
      <c r="N849" s="243"/>
      <c r="O849" s="243"/>
      <c r="P849" s="243"/>
      <c r="Q849" s="243"/>
      <c r="R849" s="243"/>
      <c r="S849" s="243"/>
      <c r="T849" s="244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5" t="s">
        <v>196</v>
      </c>
      <c r="AU849" s="245" t="s">
        <v>80</v>
      </c>
      <c r="AV849" s="13" t="s">
        <v>80</v>
      </c>
      <c r="AW849" s="13" t="s">
        <v>33</v>
      </c>
      <c r="AX849" s="13" t="s">
        <v>71</v>
      </c>
      <c r="AY849" s="245" t="s">
        <v>161</v>
      </c>
    </row>
    <row r="850" s="13" customFormat="1">
      <c r="A850" s="13"/>
      <c r="B850" s="235"/>
      <c r="C850" s="236"/>
      <c r="D850" s="228" t="s">
        <v>196</v>
      </c>
      <c r="E850" s="237" t="s">
        <v>19</v>
      </c>
      <c r="F850" s="238" t="s">
        <v>1171</v>
      </c>
      <c r="G850" s="236"/>
      <c r="H850" s="239">
        <v>2.6000000000000001</v>
      </c>
      <c r="I850" s="240"/>
      <c r="J850" s="236"/>
      <c r="K850" s="236"/>
      <c r="L850" s="241"/>
      <c r="M850" s="242"/>
      <c r="N850" s="243"/>
      <c r="O850" s="243"/>
      <c r="P850" s="243"/>
      <c r="Q850" s="243"/>
      <c r="R850" s="243"/>
      <c r="S850" s="243"/>
      <c r="T850" s="244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5" t="s">
        <v>196</v>
      </c>
      <c r="AU850" s="245" t="s">
        <v>80</v>
      </c>
      <c r="AV850" s="13" t="s">
        <v>80</v>
      </c>
      <c r="AW850" s="13" t="s">
        <v>33</v>
      </c>
      <c r="AX850" s="13" t="s">
        <v>71</v>
      </c>
      <c r="AY850" s="245" t="s">
        <v>161</v>
      </c>
    </row>
    <row r="851" s="14" customFormat="1">
      <c r="A851" s="14"/>
      <c r="B851" s="246"/>
      <c r="C851" s="247"/>
      <c r="D851" s="228" t="s">
        <v>196</v>
      </c>
      <c r="E851" s="248" t="s">
        <v>19</v>
      </c>
      <c r="F851" s="249" t="s">
        <v>198</v>
      </c>
      <c r="G851" s="247"/>
      <c r="H851" s="250">
        <v>5.125</v>
      </c>
      <c r="I851" s="251"/>
      <c r="J851" s="247"/>
      <c r="K851" s="247"/>
      <c r="L851" s="252"/>
      <c r="M851" s="253"/>
      <c r="N851" s="254"/>
      <c r="O851" s="254"/>
      <c r="P851" s="254"/>
      <c r="Q851" s="254"/>
      <c r="R851" s="254"/>
      <c r="S851" s="254"/>
      <c r="T851" s="255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6" t="s">
        <v>196</v>
      </c>
      <c r="AU851" s="256" t="s">
        <v>80</v>
      </c>
      <c r="AV851" s="14" t="s">
        <v>168</v>
      </c>
      <c r="AW851" s="14" t="s">
        <v>33</v>
      </c>
      <c r="AX851" s="14" t="s">
        <v>78</v>
      </c>
      <c r="AY851" s="256" t="s">
        <v>161</v>
      </c>
    </row>
    <row r="852" s="2" customFormat="1" ht="16.5" customHeight="1">
      <c r="A852" s="41"/>
      <c r="B852" s="42"/>
      <c r="C852" s="215" t="s">
        <v>1172</v>
      </c>
      <c r="D852" s="215" t="s">
        <v>163</v>
      </c>
      <c r="E852" s="216" t="s">
        <v>1173</v>
      </c>
      <c r="F852" s="217" t="s">
        <v>1174</v>
      </c>
      <c r="G852" s="218" t="s">
        <v>175</v>
      </c>
      <c r="H852" s="219">
        <v>3.2000000000000002</v>
      </c>
      <c r="I852" s="220"/>
      <c r="J852" s="221">
        <f>ROUND(I852*H852,2)</f>
        <v>0</v>
      </c>
      <c r="K852" s="217" t="s">
        <v>167</v>
      </c>
      <c r="L852" s="47"/>
      <c r="M852" s="222" t="s">
        <v>19</v>
      </c>
      <c r="N852" s="223" t="s">
        <v>42</v>
      </c>
      <c r="O852" s="87"/>
      <c r="P852" s="224">
        <f>O852*H852</f>
        <v>0</v>
      </c>
      <c r="Q852" s="224">
        <v>0</v>
      </c>
      <c r="R852" s="224">
        <f>Q852*H852</f>
        <v>0</v>
      </c>
      <c r="S852" s="224">
        <v>0.02</v>
      </c>
      <c r="T852" s="225">
        <f>S852*H852</f>
        <v>0.064000000000000001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6" t="s">
        <v>212</v>
      </c>
      <c r="AT852" s="226" t="s">
        <v>163</v>
      </c>
      <c r="AU852" s="226" t="s">
        <v>80</v>
      </c>
      <c r="AY852" s="20" t="s">
        <v>161</v>
      </c>
      <c r="BE852" s="227">
        <f>IF(N852="základní",J852,0)</f>
        <v>0</v>
      </c>
      <c r="BF852" s="227">
        <f>IF(N852="snížená",J852,0)</f>
        <v>0</v>
      </c>
      <c r="BG852" s="227">
        <f>IF(N852="zákl. přenesená",J852,0)</f>
        <v>0</v>
      </c>
      <c r="BH852" s="227">
        <f>IF(N852="sníž. přenesená",J852,0)</f>
        <v>0</v>
      </c>
      <c r="BI852" s="227">
        <f>IF(N852="nulová",J852,0)</f>
        <v>0</v>
      </c>
      <c r="BJ852" s="20" t="s">
        <v>78</v>
      </c>
      <c r="BK852" s="227">
        <f>ROUND(I852*H852,2)</f>
        <v>0</v>
      </c>
      <c r="BL852" s="20" t="s">
        <v>212</v>
      </c>
      <c r="BM852" s="226" t="s">
        <v>1175</v>
      </c>
    </row>
    <row r="853" s="2" customFormat="1">
      <c r="A853" s="41"/>
      <c r="B853" s="42"/>
      <c r="C853" s="43"/>
      <c r="D853" s="228" t="s">
        <v>169</v>
      </c>
      <c r="E853" s="43"/>
      <c r="F853" s="229" t="s">
        <v>1174</v>
      </c>
      <c r="G853" s="43"/>
      <c r="H853" s="43"/>
      <c r="I853" s="230"/>
      <c r="J853" s="43"/>
      <c r="K853" s="43"/>
      <c r="L853" s="47"/>
      <c r="M853" s="231"/>
      <c r="N853" s="232"/>
      <c r="O853" s="87"/>
      <c r="P853" s="87"/>
      <c r="Q853" s="87"/>
      <c r="R853" s="87"/>
      <c r="S853" s="87"/>
      <c r="T853" s="88"/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T853" s="20" t="s">
        <v>169</v>
      </c>
      <c r="AU853" s="20" t="s">
        <v>80</v>
      </c>
    </row>
    <row r="854" s="2" customFormat="1">
      <c r="A854" s="41"/>
      <c r="B854" s="42"/>
      <c r="C854" s="43"/>
      <c r="D854" s="233" t="s">
        <v>171</v>
      </c>
      <c r="E854" s="43"/>
      <c r="F854" s="234" t="s">
        <v>1176</v>
      </c>
      <c r="G854" s="43"/>
      <c r="H854" s="43"/>
      <c r="I854" s="230"/>
      <c r="J854" s="43"/>
      <c r="K854" s="43"/>
      <c r="L854" s="47"/>
      <c r="M854" s="231"/>
      <c r="N854" s="232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171</v>
      </c>
      <c r="AU854" s="20" t="s">
        <v>80</v>
      </c>
    </row>
    <row r="855" s="13" customFormat="1">
      <c r="A855" s="13"/>
      <c r="B855" s="235"/>
      <c r="C855" s="236"/>
      <c r="D855" s="228" t="s">
        <v>196</v>
      </c>
      <c r="E855" s="237" t="s">
        <v>19</v>
      </c>
      <c r="F855" s="238" t="s">
        <v>1177</v>
      </c>
      <c r="G855" s="236"/>
      <c r="H855" s="239">
        <v>3.2000000000000002</v>
      </c>
      <c r="I855" s="240"/>
      <c r="J855" s="236"/>
      <c r="K855" s="236"/>
      <c r="L855" s="241"/>
      <c r="M855" s="242"/>
      <c r="N855" s="243"/>
      <c r="O855" s="243"/>
      <c r="P855" s="243"/>
      <c r="Q855" s="243"/>
      <c r="R855" s="243"/>
      <c r="S855" s="243"/>
      <c r="T855" s="244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5" t="s">
        <v>196</v>
      </c>
      <c r="AU855" s="245" t="s">
        <v>80</v>
      </c>
      <c r="AV855" s="13" t="s">
        <v>80</v>
      </c>
      <c r="AW855" s="13" t="s">
        <v>33</v>
      </c>
      <c r="AX855" s="13" t="s">
        <v>71</v>
      </c>
      <c r="AY855" s="245" t="s">
        <v>161</v>
      </c>
    </row>
    <row r="856" s="14" customFormat="1">
      <c r="A856" s="14"/>
      <c r="B856" s="246"/>
      <c r="C856" s="247"/>
      <c r="D856" s="228" t="s">
        <v>196</v>
      </c>
      <c r="E856" s="248" t="s">
        <v>19</v>
      </c>
      <c r="F856" s="249" t="s">
        <v>198</v>
      </c>
      <c r="G856" s="247"/>
      <c r="H856" s="250">
        <v>3.2000000000000002</v>
      </c>
      <c r="I856" s="251"/>
      <c r="J856" s="247"/>
      <c r="K856" s="247"/>
      <c r="L856" s="252"/>
      <c r="M856" s="253"/>
      <c r="N856" s="254"/>
      <c r="O856" s="254"/>
      <c r="P856" s="254"/>
      <c r="Q856" s="254"/>
      <c r="R856" s="254"/>
      <c r="S856" s="254"/>
      <c r="T856" s="255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6" t="s">
        <v>196</v>
      </c>
      <c r="AU856" s="256" t="s">
        <v>80</v>
      </c>
      <c r="AV856" s="14" t="s">
        <v>168</v>
      </c>
      <c r="AW856" s="14" t="s">
        <v>33</v>
      </c>
      <c r="AX856" s="14" t="s">
        <v>78</v>
      </c>
      <c r="AY856" s="256" t="s">
        <v>161</v>
      </c>
    </row>
    <row r="857" s="2" customFormat="1" ht="16.5" customHeight="1">
      <c r="A857" s="41"/>
      <c r="B857" s="42"/>
      <c r="C857" s="215" t="s">
        <v>680</v>
      </c>
      <c r="D857" s="215" t="s">
        <v>163</v>
      </c>
      <c r="E857" s="216" t="s">
        <v>1178</v>
      </c>
      <c r="F857" s="217" t="s">
        <v>1179</v>
      </c>
      <c r="G857" s="218" t="s">
        <v>175</v>
      </c>
      <c r="H857" s="219">
        <v>1.5680000000000001</v>
      </c>
      <c r="I857" s="220"/>
      <c r="J857" s="221">
        <f>ROUND(I857*H857,2)</f>
        <v>0</v>
      </c>
      <c r="K857" s="217" t="s">
        <v>167</v>
      </c>
      <c r="L857" s="47"/>
      <c r="M857" s="222" t="s">
        <v>19</v>
      </c>
      <c r="N857" s="223" t="s">
        <v>42</v>
      </c>
      <c r="O857" s="87"/>
      <c r="P857" s="224">
        <f>O857*H857</f>
        <v>0</v>
      </c>
      <c r="Q857" s="224">
        <v>0.00038000000000000002</v>
      </c>
      <c r="R857" s="224">
        <f>Q857*H857</f>
        <v>0.00059584000000000004</v>
      </c>
      <c r="S857" s="224">
        <v>0</v>
      </c>
      <c r="T857" s="225">
        <f>S857*H857</f>
        <v>0</v>
      </c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R857" s="226" t="s">
        <v>212</v>
      </c>
      <c r="AT857" s="226" t="s">
        <v>163</v>
      </c>
      <c r="AU857" s="226" t="s">
        <v>80</v>
      </c>
      <c r="AY857" s="20" t="s">
        <v>161</v>
      </c>
      <c r="BE857" s="227">
        <f>IF(N857="základní",J857,0)</f>
        <v>0</v>
      </c>
      <c r="BF857" s="227">
        <f>IF(N857="snížená",J857,0)</f>
        <v>0</v>
      </c>
      <c r="BG857" s="227">
        <f>IF(N857="zákl. přenesená",J857,0)</f>
        <v>0</v>
      </c>
      <c r="BH857" s="227">
        <f>IF(N857="sníž. přenesená",J857,0)</f>
        <v>0</v>
      </c>
      <c r="BI857" s="227">
        <f>IF(N857="nulová",J857,0)</f>
        <v>0</v>
      </c>
      <c r="BJ857" s="20" t="s">
        <v>78</v>
      </c>
      <c r="BK857" s="227">
        <f>ROUND(I857*H857,2)</f>
        <v>0</v>
      </c>
      <c r="BL857" s="20" t="s">
        <v>212</v>
      </c>
      <c r="BM857" s="226" t="s">
        <v>1180</v>
      </c>
    </row>
    <row r="858" s="2" customFormat="1">
      <c r="A858" s="41"/>
      <c r="B858" s="42"/>
      <c r="C858" s="43"/>
      <c r="D858" s="228" t="s">
        <v>169</v>
      </c>
      <c r="E858" s="43"/>
      <c r="F858" s="229" t="s">
        <v>1181</v>
      </c>
      <c r="G858" s="43"/>
      <c r="H858" s="43"/>
      <c r="I858" s="230"/>
      <c r="J858" s="43"/>
      <c r="K858" s="43"/>
      <c r="L858" s="47"/>
      <c r="M858" s="231"/>
      <c r="N858" s="232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169</v>
      </c>
      <c r="AU858" s="20" t="s">
        <v>80</v>
      </c>
    </row>
    <row r="859" s="2" customFormat="1">
      <c r="A859" s="41"/>
      <c r="B859" s="42"/>
      <c r="C859" s="43"/>
      <c r="D859" s="233" t="s">
        <v>171</v>
      </c>
      <c r="E859" s="43"/>
      <c r="F859" s="234" t="s">
        <v>1182</v>
      </c>
      <c r="G859" s="43"/>
      <c r="H859" s="43"/>
      <c r="I859" s="230"/>
      <c r="J859" s="43"/>
      <c r="K859" s="43"/>
      <c r="L859" s="47"/>
      <c r="M859" s="231"/>
      <c r="N859" s="232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171</v>
      </c>
      <c r="AU859" s="20" t="s">
        <v>80</v>
      </c>
    </row>
    <row r="860" s="13" customFormat="1">
      <c r="A860" s="13"/>
      <c r="B860" s="235"/>
      <c r="C860" s="236"/>
      <c r="D860" s="228" t="s">
        <v>196</v>
      </c>
      <c r="E860" s="237" t="s">
        <v>19</v>
      </c>
      <c r="F860" s="238" t="s">
        <v>1183</v>
      </c>
      <c r="G860" s="236"/>
      <c r="H860" s="239">
        <v>1.5680000000000001</v>
      </c>
      <c r="I860" s="240"/>
      <c r="J860" s="236"/>
      <c r="K860" s="236"/>
      <c r="L860" s="241"/>
      <c r="M860" s="242"/>
      <c r="N860" s="243"/>
      <c r="O860" s="243"/>
      <c r="P860" s="243"/>
      <c r="Q860" s="243"/>
      <c r="R860" s="243"/>
      <c r="S860" s="243"/>
      <c r="T860" s="24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5" t="s">
        <v>196</v>
      </c>
      <c r="AU860" s="245" t="s">
        <v>80</v>
      </c>
      <c r="AV860" s="13" t="s">
        <v>80</v>
      </c>
      <c r="AW860" s="13" t="s">
        <v>33</v>
      </c>
      <c r="AX860" s="13" t="s">
        <v>71</v>
      </c>
      <c r="AY860" s="245" t="s">
        <v>161</v>
      </c>
    </row>
    <row r="861" s="14" customFormat="1">
      <c r="A861" s="14"/>
      <c r="B861" s="246"/>
      <c r="C861" s="247"/>
      <c r="D861" s="228" t="s">
        <v>196</v>
      </c>
      <c r="E861" s="248" t="s">
        <v>19</v>
      </c>
      <c r="F861" s="249" t="s">
        <v>198</v>
      </c>
      <c r="G861" s="247"/>
      <c r="H861" s="250">
        <v>1.5680000000000001</v>
      </c>
      <c r="I861" s="251"/>
      <c r="J861" s="247"/>
      <c r="K861" s="247"/>
      <c r="L861" s="252"/>
      <c r="M861" s="253"/>
      <c r="N861" s="254"/>
      <c r="O861" s="254"/>
      <c r="P861" s="254"/>
      <c r="Q861" s="254"/>
      <c r="R861" s="254"/>
      <c r="S861" s="254"/>
      <c r="T861" s="255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6" t="s">
        <v>196</v>
      </c>
      <c r="AU861" s="256" t="s">
        <v>80</v>
      </c>
      <c r="AV861" s="14" t="s">
        <v>168</v>
      </c>
      <c r="AW861" s="14" t="s">
        <v>33</v>
      </c>
      <c r="AX861" s="14" t="s">
        <v>78</v>
      </c>
      <c r="AY861" s="256" t="s">
        <v>161</v>
      </c>
    </row>
    <row r="862" s="2" customFormat="1" ht="16.5" customHeight="1">
      <c r="A862" s="41"/>
      <c r="B862" s="42"/>
      <c r="C862" s="257" t="s">
        <v>1184</v>
      </c>
      <c r="D862" s="257" t="s">
        <v>241</v>
      </c>
      <c r="E862" s="258" t="s">
        <v>1185</v>
      </c>
      <c r="F862" s="259" t="s">
        <v>1186</v>
      </c>
      <c r="G862" s="260" t="s">
        <v>175</v>
      </c>
      <c r="H862" s="261">
        <v>1.5680000000000001</v>
      </c>
      <c r="I862" s="262"/>
      <c r="J862" s="263">
        <f>ROUND(I862*H862,2)</f>
        <v>0</v>
      </c>
      <c r="K862" s="259" t="s">
        <v>167</v>
      </c>
      <c r="L862" s="264"/>
      <c r="M862" s="265" t="s">
        <v>19</v>
      </c>
      <c r="N862" s="266" t="s">
        <v>42</v>
      </c>
      <c r="O862" s="87"/>
      <c r="P862" s="224">
        <f>O862*H862</f>
        <v>0</v>
      </c>
      <c r="Q862" s="224">
        <v>0.01</v>
      </c>
      <c r="R862" s="224">
        <f>Q862*H862</f>
        <v>0.015679999999999999</v>
      </c>
      <c r="S862" s="224">
        <v>0</v>
      </c>
      <c r="T862" s="225">
        <f>S862*H862</f>
        <v>0</v>
      </c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R862" s="226" t="s">
        <v>262</v>
      </c>
      <c r="AT862" s="226" t="s">
        <v>241</v>
      </c>
      <c r="AU862" s="226" t="s">
        <v>80</v>
      </c>
      <c r="AY862" s="20" t="s">
        <v>161</v>
      </c>
      <c r="BE862" s="227">
        <f>IF(N862="základní",J862,0)</f>
        <v>0</v>
      </c>
      <c r="BF862" s="227">
        <f>IF(N862="snížená",J862,0)</f>
        <v>0</v>
      </c>
      <c r="BG862" s="227">
        <f>IF(N862="zákl. přenesená",J862,0)</f>
        <v>0</v>
      </c>
      <c r="BH862" s="227">
        <f>IF(N862="sníž. přenesená",J862,0)</f>
        <v>0</v>
      </c>
      <c r="BI862" s="227">
        <f>IF(N862="nulová",J862,0)</f>
        <v>0</v>
      </c>
      <c r="BJ862" s="20" t="s">
        <v>78</v>
      </c>
      <c r="BK862" s="227">
        <f>ROUND(I862*H862,2)</f>
        <v>0</v>
      </c>
      <c r="BL862" s="20" t="s">
        <v>212</v>
      </c>
      <c r="BM862" s="226" t="s">
        <v>1187</v>
      </c>
    </row>
    <row r="863" s="2" customFormat="1">
      <c r="A863" s="41"/>
      <c r="B863" s="42"/>
      <c r="C863" s="43"/>
      <c r="D863" s="228" t="s">
        <v>169</v>
      </c>
      <c r="E863" s="43"/>
      <c r="F863" s="229" t="s">
        <v>1186</v>
      </c>
      <c r="G863" s="43"/>
      <c r="H863" s="43"/>
      <c r="I863" s="230"/>
      <c r="J863" s="43"/>
      <c r="K863" s="43"/>
      <c r="L863" s="47"/>
      <c r="M863" s="231"/>
      <c r="N863" s="232"/>
      <c r="O863" s="87"/>
      <c r="P863" s="87"/>
      <c r="Q863" s="87"/>
      <c r="R863" s="87"/>
      <c r="S863" s="87"/>
      <c r="T863" s="88"/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T863" s="20" t="s">
        <v>169</v>
      </c>
      <c r="AU863" s="20" t="s">
        <v>80</v>
      </c>
    </row>
    <row r="864" s="2" customFormat="1" ht="16.5" customHeight="1">
      <c r="A864" s="41"/>
      <c r="B864" s="42"/>
      <c r="C864" s="215" t="s">
        <v>687</v>
      </c>
      <c r="D864" s="215" t="s">
        <v>163</v>
      </c>
      <c r="E864" s="216" t="s">
        <v>1188</v>
      </c>
      <c r="F864" s="217" t="s">
        <v>1189</v>
      </c>
      <c r="G864" s="218" t="s">
        <v>175</v>
      </c>
      <c r="H864" s="219">
        <v>2.75</v>
      </c>
      <c r="I864" s="220"/>
      <c r="J864" s="221">
        <f>ROUND(I864*H864,2)</f>
        <v>0</v>
      </c>
      <c r="K864" s="217" t="s">
        <v>167</v>
      </c>
      <c r="L864" s="47"/>
      <c r="M864" s="222" t="s">
        <v>19</v>
      </c>
      <c r="N864" s="223" t="s">
        <v>42</v>
      </c>
      <c r="O864" s="87"/>
      <c r="P864" s="224">
        <f>O864*H864</f>
        <v>0</v>
      </c>
      <c r="Q864" s="224">
        <v>9.0000000000000006E-05</v>
      </c>
      <c r="R864" s="224">
        <f>Q864*H864</f>
        <v>0.0002475</v>
      </c>
      <c r="S864" s="224">
        <v>0</v>
      </c>
      <c r="T864" s="225">
        <f>S864*H864</f>
        <v>0</v>
      </c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R864" s="226" t="s">
        <v>212</v>
      </c>
      <c r="AT864" s="226" t="s">
        <v>163</v>
      </c>
      <c r="AU864" s="226" t="s">
        <v>80</v>
      </c>
      <c r="AY864" s="20" t="s">
        <v>161</v>
      </c>
      <c r="BE864" s="227">
        <f>IF(N864="základní",J864,0)</f>
        <v>0</v>
      </c>
      <c r="BF864" s="227">
        <f>IF(N864="snížená",J864,0)</f>
        <v>0</v>
      </c>
      <c r="BG864" s="227">
        <f>IF(N864="zákl. přenesená",J864,0)</f>
        <v>0</v>
      </c>
      <c r="BH864" s="227">
        <f>IF(N864="sníž. přenesená",J864,0)</f>
        <v>0</v>
      </c>
      <c r="BI864" s="227">
        <f>IF(N864="nulová",J864,0)</f>
        <v>0</v>
      </c>
      <c r="BJ864" s="20" t="s">
        <v>78</v>
      </c>
      <c r="BK864" s="227">
        <f>ROUND(I864*H864,2)</f>
        <v>0</v>
      </c>
      <c r="BL864" s="20" t="s">
        <v>212</v>
      </c>
      <c r="BM864" s="226" t="s">
        <v>1190</v>
      </c>
    </row>
    <row r="865" s="2" customFormat="1">
      <c r="A865" s="41"/>
      <c r="B865" s="42"/>
      <c r="C865" s="43"/>
      <c r="D865" s="228" t="s">
        <v>169</v>
      </c>
      <c r="E865" s="43"/>
      <c r="F865" s="229" t="s">
        <v>1189</v>
      </c>
      <c r="G865" s="43"/>
      <c r="H865" s="43"/>
      <c r="I865" s="230"/>
      <c r="J865" s="43"/>
      <c r="K865" s="43"/>
      <c r="L865" s="47"/>
      <c r="M865" s="231"/>
      <c r="N865" s="232"/>
      <c r="O865" s="87"/>
      <c r="P865" s="87"/>
      <c r="Q865" s="87"/>
      <c r="R865" s="87"/>
      <c r="S865" s="87"/>
      <c r="T865" s="88"/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T865" s="20" t="s">
        <v>169</v>
      </c>
      <c r="AU865" s="20" t="s">
        <v>80</v>
      </c>
    </row>
    <row r="866" s="2" customFormat="1">
      <c r="A866" s="41"/>
      <c r="B866" s="42"/>
      <c r="C866" s="43"/>
      <c r="D866" s="233" t="s">
        <v>171</v>
      </c>
      <c r="E866" s="43"/>
      <c r="F866" s="234" t="s">
        <v>1191</v>
      </c>
      <c r="G866" s="43"/>
      <c r="H866" s="43"/>
      <c r="I866" s="230"/>
      <c r="J866" s="43"/>
      <c r="K866" s="43"/>
      <c r="L866" s="47"/>
      <c r="M866" s="231"/>
      <c r="N866" s="232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171</v>
      </c>
      <c r="AU866" s="20" t="s">
        <v>80</v>
      </c>
    </row>
    <row r="867" s="13" customFormat="1">
      <c r="A867" s="13"/>
      <c r="B867" s="235"/>
      <c r="C867" s="236"/>
      <c r="D867" s="228" t="s">
        <v>196</v>
      </c>
      <c r="E867" s="237" t="s">
        <v>19</v>
      </c>
      <c r="F867" s="238" t="s">
        <v>1192</v>
      </c>
      <c r="G867" s="236"/>
      <c r="H867" s="239">
        <v>2.75</v>
      </c>
      <c r="I867" s="240"/>
      <c r="J867" s="236"/>
      <c r="K867" s="236"/>
      <c r="L867" s="241"/>
      <c r="M867" s="242"/>
      <c r="N867" s="243"/>
      <c r="O867" s="243"/>
      <c r="P867" s="243"/>
      <c r="Q867" s="243"/>
      <c r="R867" s="243"/>
      <c r="S867" s="243"/>
      <c r="T867" s="244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5" t="s">
        <v>196</v>
      </c>
      <c r="AU867" s="245" t="s">
        <v>80</v>
      </c>
      <c r="AV867" s="13" t="s">
        <v>80</v>
      </c>
      <c r="AW867" s="13" t="s">
        <v>33</v>
      </c>
      <c r="AX867" s="13" t="s">
        <v>71</v>
      </c>
      <c r="AY867" s="245" t="s">
        <v>161</v>
      </c>
    </row>
    <row r="868" s="14" customFormat="1">
      <c r="A868" s="14"/>
      <c r="B868" s="246"/>
      <c r="C868" s="247"/>
      <c r="D868" s="228" t="s">
        <v>196</v>
      </c>
      <c r="E868" s="248" t="s">
        <v>19</v>
      </c>
      <c r="F868" s="249" t="s">
        <v>198</v>
      </c>
      <c r="G868" s="247"/>
      <c r="H868" s="250">
        <v>2.75</v>
      </c>
      <c r="I868" s="251"/>
      <c r="J868" s="247"/>
      <c r="K868" s="247"/>
      <c r="L868" s="252"/>
      <c r="M868" s="253"/>
      <c r="N868" s="254"/>
      <c r="O868" s="254"/>
      <c r="P868" s="254"/>
      <c r="Q868" s="254"/>
      <c r="R868" s="254"/>
      <c r="S868" s="254"/>
      <c r="T868" s="255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6" t="s">
        <v>196</v>
      </c>
      <c r="AU868" s="256" t="s">
        <v>80</v>
      </c>
      <c r="AV868" s="14" t="s">
        <v>168</v>
      </c>
      <c r="AW868" s="14" t="s">
        <v>33</v>
      </c>
      <c r="AX868" s="14" t="s">
        <v>78</v>
      </c>
      <c r="AY868" s="256" t="s">
        <v>161</v>
      </c>
    </row>
    <row r="869" s="2" customFormat="1" ht="16.5" customHeight="1">
      <c r="A869" s="41"/>
      <c r="B869" s="42"/>
      <c r="C869" s="257" t="s">
        <v>1193</v>
      </c>
      <c r="D869" s="257" t="s">
        <v>241</v>
      </c>
      <c r="E869" s="258" t="s">
        <v>1194</v>
      </c>
      <c r="F869" s="259" t="s">
        <v>1195</v>
      </c>
      <c r="G869" s="260" t="s">
        <v>175</v>
      </c>
      <c r="H869" s="261">
        <v>2.75</v>
      </c>
      <c r="I869" s="262"/>
      <c r="J869" s="263">
        <f>ROUND(I869*H869,2)</f>
        <v>0</v>
      </c>
      <c r="K869" s="259" t="s">
        <v>167</v>
      </c>
      <c r="L869" s="264"/>
      <c r="M869" s="265" t="s">
        <v>19</v>
      </c>
      <c r="N869" s="266" t="s">
        <v>42</v>
      </c>
      <c r="O869" s="87"/>
      <c r="P869" s="224">
        <f>O869*H869</f>
        <v>0</v>
      </c>
      <c r="Q869" s="224">
        <v>0.01</v>
      </c>
      <c r="R869" s="224">
        <f>Q869*H869</f>
        <v>0.0275</v>
      </c>
      <c r="S869" s="224">
        <v>0</v>
      </c>
      <c r="T869" s="225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26" t="s">
        <v>262</v>
      </c>
      <c r="AT869" s="226" t="s">
        <v>241</v>
      </c>
      <c r="AU869" s="226" t="s">
        <v>80</v>
      </c>
      <c r="AY869" s="20" t="s">
        <v>161</v>
      </c>
      <c r="BE869" s="227">
        <f>IF(N869="základní",J869,0)</f>
        <v>0</v>
      </c>
      <c r="BF869" s="227">
        <f>IF(N869="snížená",J869,0)</f>
        <v>0</v>
      </c>
      <c r="BG869" s="227">
        <f>IF(N869="zákl. přenesená",J869,0)</f>
        <v>0</v>
      </c>
      <c r="BH869" s="227">
        <f>IF(N869="sníž. přenesená",J869,0)</f>
        <v>0</v>
      </c>
      <c r="BI869" s="227">
        <f>IF(N869="nulová",J869,0)</f>
        <v>0</v>
      </c>
      <c r="BJ869" s="20" t="s">
        <v>78</v>
      </c>
      <c r="BK869" s="227">
        <f>ROUND(I869*H869,2)</f>
        <v>0</v>
      </c>
      <c r="BL869" s="20" t="s">
        <v>212</v>
      </c>
      <c r="BM869" s="226" t="s">
        <v>1196</v>
      </c>
    </row>
    <row r="870" s="2" customFormat="1">
      <c r="A870" s="41"/>
      <c r="B870" s="42"/>
      <c r="C870" s="43"/>
      <c r="D870" s="228" t="s">
        <v>169</v>
      </c>
      <c r="E870" s="43"/>
      <c r="F870" s="229" t="s">
        <v>1195</v>
      </c>
      <c r="G870" s="43"/>
      <c r="H870" s="43"/>
      <c r="I870" s="230"/>
      <c r="J870" s="43"/>
      <c r="K870" s="43"/>
      <c r="L870" s="47"/>
      <c r="M870" s="231"/>
      <c r="N870" s="232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169</v>
      </c>
      <c r="AU870" s="20" t="s">
        <v>80</v>
      </c>
    </row>
    <row r="871" s="2" customFormat="1" ht="16.5" customHeight="1">
      <c r="A871" s="41"/>
      <c r="B871" s="42"/>
      <c r="C871" s="215" t="s">
        <v>694</v>
      </c>
      <c r="D871" s="215" t="s">
        <v>163</v>
      </c>
      <c r="E871" s="216" t="s">
        <v>1197</v>
      </c>
      <c r="F871" s="217" t="s">
        <v>1198</v>
      </c>
      <c r="G871" s="218" t="s">
        <v>244</v>
      </c>
      <c r="H871" s="219">
        <v>1874.472</v>
      </c>
      <c r="I871" s="220"/>
      <c r="J871" s="221">
        <f>ROUND(I871*H871,2)</f>
        <v>0</v>
      </c>
      <c r="K871" s="217" t="s">
        <v>167</v>
      </c>
      <c r="L871" s="47"/>
      <c r="M871" s="222" t="s">
        <v>19</v>
      </c>
      <c r="N871" s="223" t="s">
        <v>42</v>
      </c>
      <c r="O871" s="87"/>
      <c r="P871" s="224">
        <f>O871*H871</f>
        <v>0</v>
      </c>
      <c r="Q871" s="224">
        <v>0</v>
      </c>
      <c r="R871" s="224">
        <f>Q871*H871</f>
        <v>0</v>
      </c>
      <c r="S871" s="224">
        <v>0.001</v>
      </c>
      <c r="T871" s="225">
        <f>S871*H871</f>
        <v>1.8744719999999999</v>
      </c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R871" s="226" t="s">
        <v>212</v>
      </c>
      <c r="AT871" s="226" t="s">
        <v>163</v>
      </c>
      <c r="AU871" s="226" t="s">
        <v>80</v>
      </c>
      <c r="AY871" s="20" t="s">
        <v>161</v>
      </c>
      <c r="BE871" s="227">
        <f>IF(N871="základní",J871,0)</f>
        <v>0</v>
      </c>
      <c r="BF871" s="227">
        <f>IF(N871="snížená",J871,0)</f>
        <v>0</v>
      </c>
      <c r="BG871" s="227">
        <f>IF(N871="zákl. přenesená",J871,0)</f>
        <v>0</v>
      </c>
      <c r="BH871" s="227">
        <f>IF(N871="sníž. přenesená",J871,0)</f>
        <v>0</v>
      </c>
      <c r="BI871" s="227">
        <f>IF(N871="nulová",J871,0)</f>
        <v>0</v>
      </c>
      <c r="BJ871" s="20" t="s">
        <v>78</v>
      </c>
      <c r="BK871" s="227">
        <f>ROUND(I871*H871,2)</f>
        <v>0</v>
      </c>
      <c r="BL871" s="20" t="s">
        <v>212</v>
      </c>
      <c r="BM871" s="226" t="s">
        <v>1199</v>
      </c>
    </row>
    <row r="872" s="2" customFormat="1">
      <c r="A872" s="41"/>
      <c r="B872" s="42"/>
      <c r="C872" s="43"/>
      <c r="D872" s="228" t="s">
        <v>169</v>
      </c>
      <c r="E872" s="43"/>
      <c r="F872" s="229" t="s">
        <v>1200</v>
      </c>
      <c r="G872" s="43"/>
      <c r="H872" s="43"/>
      <c r="I872" s="230"/>
      <c r="J872" s="43"/>
      <c r="K872" s="43"/>
      <c r="L872" s="47"/>
      <c r="M872" s="231"/>
      <c r="N872" s="232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169</v>
      </c>
      <c r="AU872" s="20" t="s">
        <v>80</v>
      </c>
    </row>
    <row r="873" s="2" customFormat="1">
      <c r="A873" s="41"/>
      <c r="B873" s="42"/>
      <c r="C873" s="43"/>
      <c r="D873" s="233" t="s">
        <v>171</v>
      </c>
      <c r="E873" s="43"/>
      <c r="F873" s="234" t="s">
        <v>1201</v>
      </c>
      <c r="G873" s="43"/>
      <c r="H873" s="43"/>
      <c r="I873" s="230"/>
      <c r="J873" s="43"/>
      <c r="K873" s="43"/>
      <c r="L873" s="47"/>
      <c r="M873" s="231"/>
      <c r="N873" s="232"/>
      <c r="O873" s="87"/>
      <c r="P873" s="87"/>
      <c r="Q873" s="87"/>
      <c r="R873" s="87"/>
      <c r="S873" s="87"/>
      <c r="T873" s="88"/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T873" s="20" t="s">
        <v>171</v>
      </c>
      <c r="AU873" s="20" t="s">
        <v>80</v>
      </c>
    </row>
    <row r="874" s="15" customFormat="1">
      <c r="A874" s="15"/>
      <c r="B874" s="267"/>
      <c r="C874" s="268"/>
      <c r="D874" s="228" t="s">
        <v>196</v>
      </c>
      <c r="E874" s="269" t="s">
        <v>19</v>
      </c>
      <c r="F874" s="270" t="s">
        <v>1202</v>
      </c>
      <c r="G874" s="268"/>
      <c r="H874" s="269" t="s">
        <v>19</v>
      </c>
      <c r="I874" s="271"/>
      <c r="J874" s="268"/>
      <c r="K874" s="268"/>
      <c r="L874" s="272"/>
      <c r="M874" s="273"/>
      <c r="N874" s="274"/>
      <c r="O874" s="274"/>
      <c r="P874" s="274"/>
      <c r="Q874" s="274"/>
      <c r="R874" s="274"/>
      <c r="S874" s="274"/>
      <c r="T874" s="27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76" t="s">
        <v>196</v>
      </c>
      <c r="AU874" s="276" t="s">
        <v>80</v>
      </c>
      <c r="AV874" s="15" t="s">
        <v>78</v>
      </c>
      <c r="AW874" s="15" t="s">
        <v>33</v>
      </c>
      <c r="AX874" s="15" t="s">
        <v>71</v>
      </c>
      <c r="AY874" s="276" t="s">
        <v>161</v>
      </c>
    </row>
    <row r="875" s="13" customFormat="1">
      <c r="A875" s="13"/>
      <c r="B875" s="235"/>
      <c r="C875" s="236"/>
      <c r="D875" s="228" t="s">
        <v>196</v>
      </c>
      <c r="E875" s="237" t="s">
        <v>19</v>
      </c>
      <c r="F875" s="238" t="s">
        <v>1203</v>
      </c>
      <c r="G875" s="236"/>
      <c r="H875" s="239">
        <v>1874.472</v>
      </c>
      <c r="I875" s="240"/>
      <c r="J875" s="236"/>
      <c r="K875" s="236"/>
      <c r="L875" s="241"/>
      <c r="M875" s="242"/>
      <c r="N875" s="243"/>
      <c r="O875" s="243"/>
      <c r="P875" s="243"/>
      <c r="Q875" s="243"/>
      <c r="R875" s="243"/>
      <c r="S875" s="243"/>
      <c r="T875" s="244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5" t="s">
        <v>196</v>
      </c>
      <c r="AU875" s="245" t="s">
        <v>80</v>
      </c>
      <c r="AV875" s="13" t="s">
        <v>80</v>
      </c>
      <c r="AW875" s="13" t="s">
        <v>33</v>
      </c>
      <c r="AX875" s="13" t="s">
        <v>71</v>
      </c>
      <c r="AY875" s="245" t="s">
        <v>161</v>
      </c>
    </row>
    <row r="876" s="14" customFormat="1">
      <c r="A876" s="14"/>
      <c r="B876" s="246"/>
      <c r="C876" s="247"/>
      <c r="D876" s="228" t="s">
        <v>196</v>
      </c>
      <c r="E876" s="248" t="s">
        <v>19</v>
      </c>
      <c r="F876" s="249" t="s">
        <v>198</v>
      </c>
      <c r="G876" s="247"/>
      <c r="H876" s="250">
        <v>1874.472</v>
      </c>
      <c r="I876" s="251"/>
      <c r="J876" s="247"/>
      <c r="K876" s="247"/>
      <c r="L876" s="252"/>
      <c r="M876" s="253"/>
      <c r="N876" s="254"/>
      <c r="O876" s="254"/>
      <c r="P876" s="254"/>
      <c r="Q876" s="254"/>
      <c r="R876" s="254"/>
      <c r="S876" s="254"/>
      <c r="T876" s="255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6" t="s">
        <v>196</v>
      </c>
      <c r="AU876" s="256" t="s">
        <v>80</v>
      </c>
      <c r="AV876" s="14" t="s">
        <v>168</v>
      </c>
      <c r="AW876" s="14" t="s">
        <v>33</v>
      </c>
      <c r="AX876" s="14" t="s">
        <v>78</v>
      </c>
      <c r="AY876" s="256" t="s">
        <v>161</v>
      </c>
    </row>
    <row r="877" s="2" customFormat="1" ht="16.5" customHeight="1">
      <c r="A877" s="41"/>
      <c r="B877" s="42"/>
      <c r="C877" s="215" t="s">
        <v>1204</v>
      </c>
      <c r="D877" s="215" t="s">
        <v>163</v>
      </c>
      <c r="E877" s="216" t="s">
        <v>1205</v>
      </c>
      <c r="F877" s="217" t="s">
        <v>1206</v>
      </c>
      <c r="G877" s="218" t="s">
        <v>273</v>
      </c>
      <c r="H877" s="219">
        <v>0.186</v>
      </c>
      <c r="I877" s="220"/>
      <c r="J877" s="221">
        <f>ROUND(I877*H877,2)</f>
        <v>0</v>
      </c>
      <c r="K877" s="217" t="s">
        <v>167</v>
      </c>
      <c r="L877" s="47"/>
      <c r="M877" s="222" t="s">
        <v>19</v>
      </c>
      <c r="N877" s="223" t="s">
        <v>42</v>
      </c>
      <c r="O877" s="87"/>
      <c r="P877" s="224">
        <f>O877*H877</f>
        <v>0</v>
      </c>
      <c r="Q877" s="224">
        <v>0</v>
      </c>
      <c r="R877" s="224">
        <f>Q877*H877</f>
        <v>0</v>
      </c>
      <c r="S877" s="224">
        <v>0</v>
      </c>
      <c r="T877" s="225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26" t="s">
        <v>212</v>
      </c>
      <c r="AT877" s="226" t="s">
        <v>163</v>
      </c>
      <c r="AU877" s="226" t="s">
        <v>80</v>
      </c>
      <c r="AY877" s="20" t="s">
        <v>161</v>
      </c>
      <c r="BE877" s="227">
        <f>IF(N877="základní",J877,0)</f>
        <v>0</v>
      </c>
      <c r="BF877" s="227">
        <f>IF(N877="snížená",J877,0)</f>
        <v>0</v>
      </c>
      <c r="BG877" s="227">
        <f>IF(N877="zákl. přenesená",J877,0)</f>
        <v>0</v>
      </c>
      <c r="BH877" s="227">
        <f>IF(N877="sníž. přenesená",J877,0)</f>
        <v>0</v>
      </c>
      <c r="BI877" s="227">
        <f>IF(N877="nulová",J877,0)</f>
        <v>0</v>
      </c>
      <c r="BJ877" s="20" t="s">
        <v>78</v>
      </c>
      <c r="BK877" s="227">
        <f>ROUND(I877*H877,2)</f>
        <v>0</v>
      </c>
      <c r="BL877" s="20" t="s">
        <v>212</v>
      </c>
      <c r="BM877" s="226" t="s">
        <v>1207</v>
      </c>
    </row>
    <row r="878" s="2" customFormat="1">
      <c r="A878" s="41"/>
      <c r="B878" s="42"/>
      <c r="C878" s="43"/>
      <c r="D878" s="228" t="s">
        <v>169</v>
      </c>
      <c r="E878" s="43"/>
      <c r="F878" s="229" t="s">
        <v>1208</v>
      </c>
      <c r="G878" s="43"/>
      <c r="H878" s="43"/>
      <c r="I878" s="230"/>
      <c r="J878" s="43"/>
      <c r="K878" s="43"/>
      <c r="L878" s="47"/>
      <c r="M878" s="231"/>
      <c r="N878" s="232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169</v>
      </c>
      <c r="AU878" s="20" t="s">
        <v>80</v>
      </c>
    </row>
    <row r="879" s="2" customFormat="1">
      <c r="A879" s="41"/>
      <c r="B879" s="42"/>
      <c r="C879" s="43"/>
      <c r="D879" s="233" t="s">
        <v>171</v>
      </c>
      <c r="E879" s="43"/>
      <c r="F879" s="234" t="s">
        <v>1209</v>
      </c>
      <c r="G879" s="43"/>
      <c r="H879" s="43"/>
      <c r="I879" s="230"/>
      <c r="J879" s="43"/>
      <c r="K879" s="43"/>
      <c r="L879" s="47"/>
      <c r="M879" s="231"/>
      <c r="N879" s="232"/>
      <c r="O879" s="87"/>
      <c r="P879" s="87"/>
      <c r="Q879" s="87"/>
      <c r="R879" s="87"/>
      <c r="S879" s="87"/>
      <c r="T879" s="88"/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T879" s="20" t="s">
        <v>171</v>
      </c>
      <c r="AU879" s="20" t="s">
        <v>80</v>
      </c>
    </row>
    <row r="880" s="12" customFormat="1" ht="22.8" customHeight="1">
      <c r="A880" s="12"/>
      <c r="B880" s="199"/>
      <c r="C880" s="200"/>
      <c r="D880" s="201" t="s">
        <v>70</v>
      </c>
      <c r="E880" s="213" t="s">
        <v>1210</v>
      </c>
      <c r="F880" s="213" t="s">
        <v>1211</v>
      </c>
      <c r="G880" s="200"/>
      <c r="H880" s="200"/>
      <c r="I880" s="203"/>
      <c r="J880" s="214">
        <f>BK880</f>
        <v>0</v>
      </c>
      <c r="K880" s="200"/>
      <c r="L880" s="205"/>
      <c r="M880" s="206"/>
      <c r="N880" s="207"/>
      <c r="O880" s="207"/>
      <c r="P880" s="208">
        <f>SUM(P881:P883)</f>
        <v>0</v>
      </c>
      <c r="Q880" s="207"/>
      <c r="R880" s="208">
        <f>SUM(R881:R883)</f>
        <v>0</v>
      </c>
      <c r="S880" s="207"/>
      <c r="T880" s="209">
        <f>SUM(T881:T883)</f>
        <v>0.048749999999999995</v>
      </c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R880" s="210" t="s">
        <v>80</v>
      </c>
      <c r="AT880" s="211" t="s">
        <v>70</v>
      </c>
      <c r="AU880" s="211" t="s">
        <v>78</v>
      </c>
      <c r="AY880" s="210" t="s">
        <v>161</v>
      </c>
      <c r="BK880" s="212">
        <f>SUM(BK881:BK883)</f>
        <v>0</v>
      </c>
    </row>
    <row r="881" s="2" customFormat="1" ht="16.5" customHeight="1">
      <c r="A881" s="41"/>
      <c r="B881" s="42"/>
      <c r="C881" s="215" t="s">
        <v>699</v>
      </c>
      <c r="D881" s="215" t="s">
        <v>163</v>
      </c>
      <c r="E881" s="216" t="s">
        <v>1212</v>
      </c>
      <c r="F881" s="217" t="s">
        <v>1213</v>
      </c>
      <c r="G881" s="218" t="s">
        <v>281</v>
      </c>
      <c r="H881" s="219">
        <v>15</v>
      </c>
      <c r="I881" s="220"/>
      <c r="J881" s="221">
        <f>ROUND(I881*H881,2)</f>
        <v>0</v>
      </c>
      <c r="K881" s="217" t="s">
        <v>167</v>
      </c>
      <c r="L881" s="47"/>
      <c r="M881" s="222" t="s">
        <v>19</v>
      </c>
      <c r="N881" s="223" t="s">
        <v>42</v>
      </c>
      <c r="O881" s="87"/>
      <c r="P881" s="224">
        <f>O881*H881</f>
        <v>0</v>
      </c>
      <c r="Q881" s="224">
        <v>0</v>
      </c>
      <c r="R881" s="224">
        <f>Q881*H881</f>
        <v>0</v>
      </c>
      <c r="S881" s="224">
        <v>0.0032499999999999999</v>
      </c>
      <c r="T881" s="225">
        <f>S881*H881</f>
        <v>0.048749999999999995</v>
      </c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R881" s="226" t="s">
        <v>212</v>
      </c>
      <c r="AT881" s="226" t="s">
        <v>163</v>
      </c>
      <c r="AU881" s="226" t="s">
        <v>80</v>
      </c>
      <c r="AY881" s="20" t="s">
        <v>161</v>
      </c>
      <c r="BE881" s="227">
        <f>IF(N881="základní",J881,0)</f>
        <v>0</v>
      </c>
      <c r="BF881" s="227">
        <f>IF(N881="snížená",J881,0)</f>
        <v>0</v>
      </c>
      <c r="BG881" s="227">
        <f>IF(N881="zákl. přenesená",J881,0)</f>
        <v>0</v>
      </c>
      <c r="BH881" s="227">
        <f>IF(N881="sníž. přenesená",J881,0)</f>
        <v>0</v>
      </c>
      <c r="BI881" s="227">
        <f>IF(N881="nulová",J881,0)</f>
        <v>0</v>
      </c>
      <c r="BJ881" s="20" t="s">
        <v>78</v>
      </c>
      <c r="BK881" s="227">
        <f>ROUND(I881*H881,2)</f>
        <v>0</v>
      </c>
      <c r="BL881" s="20" t="s">
        <v>212</v>
      </c>
      <c r="BM881" s="226" t="s">
        <v>1214</v>
      </c>
    </row>
    <row r="882" s="2" customFormat="1">
      <c r="A882" s="41"/>
      <c r="B882" s="42"/>
      <c r="C882" s="43"/>
      <c r="D882" s="228" t="s">
        <v>169</v>
      </c>
      <c r="E882" s="43"/>
      <c r="F882" s="229" t="s">
        <v>1213</v>
      </c>
      <c r="G882" s="43"/>
      <c r="H882" s="43"/>
      <c r="I882" s="230"/>
      <c r="J882" s="43"/>
      <c r="K882" s="43"/>
      <c r="L882" s="47"/>
      <c r="M882" s="231"/>
      <c r="N882" s="232"/>
      <c r="O882" s="87"/>
      <c r="P882" s="87"/>
      <c r="Q882" s="87"/>
      <c r="R882" s="87"/>
      <c r="S882" s="87"/>
      <c r="T882" s="88"/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T882" s="20" t="s">
        <v>169</v>
      </c>
      <c r="AU882" s="20" t="s">
        <v>80</v>
      </c>
    </row>
    <row r="883" s="2" customFormat="1">
      <c r="A883" s="41"/>
      <c r="B883" s="42"/>
      <c r="C883" s="43"/>
      <c r="D883" s="233" t="s">
        <v>171</v>
      </c>
      <c r="E883" s="43"/>
      <c r="F883" s="234" t="s">
        <v>1215</v>
      </c>
      <c r="G883" s="43"/>
      <c r="H883" s="43"/>
      <c r="I883" s="230"/>
      <c r="J883" s="43"/>
      <c r="K883" s="43"/>
      <c r="L883" s="47"/>
      <c r="M883" s="231"/>
      <c r="N883" s="232"/>
      <c r="O883" s="87"/>
      <c r="P883" s="87"/>
      <c r="Q883" s="87"/>
      <c r="R883" s="87"/>
      <c r="S883" s="87"/>
      <c r="T883" s="88"/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T883" s="20" t="s">
        <v>171</v>
      </c>
      <c r="AU883" s="20" t="s">
        <v>80</v>
      </c>
    </row>
    <row r="884" s="12" customFormat="1" ht="22.8" customHeight="1">
      <c r="A884" s="12"/>
      <c r="B884" s="199"/>
      <c r="C884" s="200"/>
      <c r="D884" s="201" t="s">
        <v>70</v>
      </c>
      <c r="E884" s="213" t="s">
        <v>1216</v>
      </c>
      <c r="F884" s="213" t="s">
        <v>1217</v>
      </c>
      <c r="G884" s="200"/>
      <c r="H884" s="200"/>
      <c r="I884" s="203"/>
      <c r="J884" s="214">
        <f>BK884</f>
        <v>0</v>
      </c>
      <c r="K884" s="200"/>
      <c r="L884" s="205"/>
      <c r="M884" s="206"/>
      <c r="N884" s="207"/>
      <c r="O884" s="207"/>
      <c r="P884" s="208">
        <f>SUM(P885:P892)</f>
        <v>0</v>
      </c>
      <c r="Q884" s="207"/>
      <c r="R884" s="208">
        <f>SUM(R885:R892)</f>
        <v>0</v>
      </c>
      <c r="S884" s="207"/>
      <c r="T884" s="209">
        <f>SUM(T885:T892)</f>
        <v>0.11399500000000001</v>
      </c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R884" s="210" t="s">
        <v>80</v>
      </c>
      <c r="AT884" s="211" t="s">
        <v>70</v>
      </c>
      <c r="AU884" s="211" t="s">
        <v>78</v>
      </c>
      <c r="AY884" s="210" t="s">
        <v>161</v>
      </c>
      <c r="BK884" s="212">
        <f>SUM(BK885:BK892)</f>
        <v>0</v>
      </c>
    </row>
    <row r="885" s="2" customFormat="1" ht="16.5" customHeight="1">
      <c r="A885" s="41"/>
      <c r="B885" s="42"/>
      <c r="C885" s="215" t="s">
        <v>1218</v>
      </c>
      <c r="D885" s="215" t="s">
        <v>163</v>
      </c>
      <c r="E885" s="216" t="s">
        <v>1219</v>
      </c>
      <c r="F885" s="217" t="s">
        <v>1220</v>
      </c>
      <c r="G885" s="218" t="s">
        <v>175</v>
      </c>
      <c r="H885" s="219">
        <v>41.350000000000001</v>
      </c>
      <c r="I885" s="220"/>
      <c r="J885" s="221">
        <f>ROUND(I885*H885,2)</f>
        <v>0</v>
      </c>
      <c r="K885" s="217" t="s">
        <v>167</v>
      </c>
      <c r="L885" s="47"/>
      <c r="M885" s="222" t="s">
        <v>19</v>
      </c>
      <c r="N885" s="223" t="s">
        <v>42</v>
      </c>
      <c r="O885" s="87"/>
      <c r="P885" s="224">
        <f>O885*H885</f>
        <v>0</v>
      </c>
      <c r="Q885" s="224">
        <v>0</v>
      </c>
      <c r="R885" s="224">
        <f>Q885*H885</f>
        <v>0</v>
      </c>
      <c r="S885" s="224">
        <v>0.0025000000000000001</v>
      </c>
      <c r="T885" s="225">
        <f>S885*H885</f>
        <v>0.10337500000000001</v>
      </c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R885" s="226" t="s">
        <v>212</v>
      </c>
      <c r="AT885" s="226" t="s">
        <v>163</v>
      </c>
      <c r="AU885" s="226" t="s">
        <v>80</v>
      </c>
      <c r="AY885" s="20" t="s">
        <v>161</v>
      </c>
      <c r="BE885" s="227">
        <f>IF(N885="základní",J885,0)</f>
        <v>0</v>
      </c>
      <c r="BF885" s="227">
        <f>IF(N885="snížená",J885,0)</f>
        <v>0</v>
      </c>
      <c r="BG885" s="227">
        <f>IF(N885="zákl. přenesená",J885,0)</f>
        <v>0</v>
      </c>
      <c r="BH885" s="227">
        <f>IF(N885="sníž. přenesená",J885,0)</f>
        <v>0</v>
      </c>
      <c r="BI885" s="227">
        <f>IF(N885="nulová",J885,0)</f>
        <v>0</v>
      </c>
      <c r="BJ885" s="20" t="s">
        <v>78</v>
      </c>
      <c r="BK885" s="227">
        <f>ROUND(I885*H885,2)</f>
        <v>0</v>
      </c>
      <c r="BL885" s="20" t="s">
        <v>212</v>
      </c>
      <c r="BM885" s="226" t="s">
        <v>1221</v>
      </c>
    </row>
    <row r="886" s="2" customFormat="1">
      <c r="A886" s="41"/>
      <c r="B886" s="42"/>
      <c r="C886" s="43"/>
      <c r="D886" s="228" t="s">
        <v>169</v>
      </c>
      <c r="E886" s="43"/>
      <c r="F886" s="229" t="s">
        <v>1222</v>
      </c>
      <c r="G886" s="43"/>
      <c r="H886" s="43"/>
      <c r="I886" s="230"/>
      <c r="J886" s="43"/>
      <c r="K886" s="43"/>
      <c r="L886" s="47"/>
      <c r="M886" s="231"/>
      <c r="N886" s="232"/>
      <c r="O886" s="87"/>
      <c r="P886" s="87"/>
      <c r="Q886" s="87"/>
      <c r="R886" s="87"/>
      <c r="S886" s="87"/>
      <c r="T886" s="88"/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T886" s="20" t="s">
        <v>169</v>
      </c>
      <c r="AU886" s="20" t="s">
        <v>80</v>
      </c>
    </row>
    <row r="887" s="2" customFormat="1">
      <c r="A887" s="41"/>
      <c r="B887" s="42"/>
      <c r="C887" s="43"/>
      <c r="D887" s="233" t="s">
        <v>171</v>
      </c>
      <c r="E887" s="43"/>
      <c r="F887" s="234" t="s">
        <v>1223</v>
      </c>
      <c r="G887" s="43"/>
      <c r="H887" s="43"/>
      <c r="I887" s="230"/>
      <c r="J887" s="43"/>
      <c r="K887" s="43"/>
      <c r="L887" s="47"/>
      <c r="M887" s="231"/>
      <c r="N887" s="232"/>
      <c r="O887" s="87"/>
      <c r="P887" s="87"/>
      <c r="Q887" s="87"/>
      <c r="R887" s="87"/>
      <c r="S887" s="87"/>
      <c r="T887" s="88"/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T887" s="20" t="s">
        <v>171</v>
      </c>
      <c r="AU887" s="20" t="s">
        <v>80</v>
      </c>
    </row>
    <row r="888" s="2" customFormat="1" ht="16.5" customHeight="1">
      <c r="A888" s="41"/>
      <c r="B888" s="42"/>
      <c r="C888" s="215" t="s">
        <v>706</v>
      </c>
      <c r="D888" s="215" t="s">
        <v>163</v>
      </c>
      <c r="E888" s="216" t="s">
        <v>1224</v>
      </c>
      <c r="F888" s="217" t="s">
        <v>1225</v>
      </c>
      <c r="G888" s="218" t="s">
        <v>281</v>
      </c>
      <c r="H888" s="219">
        <v>35.399999999999999</v>
      </c>
      <c r="I888" s="220"/>
      <c r="J888" s="221">
        <f>ROUND(I888*H888,2)</f>
        <v>0</v>
      </c>
      <c r="K888" s="217" t="s">
        <v>167</v>
      </c>
      <c r="L888" s="47"/>
      <c r="M888" s="222" t="s">
        <v>19</v>
      </c>
      <c r="N888" s="223" t="s">
        <v>42</v>
      </c>
      <c r="O888" s="87"/>
      <c r="P888" s="224">
        <f>O888*H888</f>
        <v>0</v>
      </c>
      <c r="Q888" s="224">
        <v>0</v>
      </c>
      <c r="R888" s="224">
        <f>Q888*H888</f>
        <v>0</v>
      </c>
      <c r="S888" s="224">
        <v>0.00029999999999999997</v>
      </c>
      <c r="T888" s="225">
        <f>S888*H888</f>
        <v>0.010619999999999999</v>
      </c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R888" s="226" t="s">
        <v>212</v>
      </c>
      <c r="AT888" s="226" t="s">
        <v>163</v>
      </c>
      <c r="AU888" s="226" t="s">
        <v>80</v>
      </c>
      <c r="AY888" s="20" t="s">
        <v>161</v>
      </c>
      <c r="BE888" s="227">
        <f>IF(N888="základní",J888,0)</f>
        <v>0</v>
      </c>
      <c r="BF888" s="227">
        <f>IF(N888="snížená",J888,0)</f>
        <v>0</v>
      </c>
      <c r="BG888" s="227">
        <f>IF(N888="zákl. přenesená",J888,0)</f>
        <v>0</v>
      </c>
      <c r="BH888" s="227">
        <f>IF(N888="sníž. přenesená",J888,0)</f>
        <v>0</v>
      </c>
      <c r="BI888" s="227">
        <f>IF(N888="nulová",J888,0)</f>
        <v>0</v>
      </c>
      <c r="BJ888" s="20" t="s">
        <v>78</v>
      </c>
      <c r="BK888" s="227">
        <f>ROUND(I888*H888,2)</f>
        <v>0</v>
      </c>
      <c r="BL888" s="20" t="s">
        <v>212</v>
      </c>
      <c r="BM888" s="226" t="s">
        <v>1226</v>
      </c>
    </row>
    <row r="889" s="2" customFormat="1">
      <c r="A889" s="41"/>
      <c r="B889" s="42"/>
      <c r="C889" s="43"/>
      <c r="D889" s="228" t="s">
        <v>169</v>
      </c>
      <c r="E889" s="43"/>
      <c r="F889" s="229" t="s">
        <v>1227</v>
      </c>
      <c r="G889" s="43"/>
      <c r="H889" s="43"/>
      <c r="I889" s="230"/>
      <c r="J889" s="43"/>
      <c r="K889" s="43"/>
      <c r="L889" s="47"/>
      <c r="M889" s="231"/>
      <c r="N889" s="232"/>
      <c r="O889" s="87"/>
      <c r="P889" s="87"/>
      <c r="Q889" s="87"/>
      <c r="R889" s="87"/>
      <c r="S889" s="87"/>
      <c r="T889" s="88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T889" s="20" t="s">
        <v>169</v>
      </c>
      <c r="AU889" s="20" t="s">
        <v>80</v>
      </c>
    </row>
    <row r="890" s="2" customFormat="1">
      <c r="A890" s="41"/>
      <c r="B890" s="42"/>
      <c r="C890" s="43"/>
      <c r="D890" s="233" t="s">
        <v>171</v>
      </c>
      <c r="E890" s="43"/>
      <c r="F890" s="234" t="s">
        <v>1228</v>
      </c>
      <c r="G890" s="43"/>
      <c r="H890" s="43"/>
      <c r="I890" s="230"/>
      <c r="J890" s="43"/>
      <c r="K890" s="43"/>
      <c r="L890" s="47"/>
      <c r="M890" s="231"/>
      <c r="N890" s="232"/>
      <c r="O890" s="87"/>
      <c r="P890" s="87"/>
      <c r="Q890" s="87"/>
      <c r="R890" s="87"/>
      <c r="S890" s="87"/>
      <c r="T890" s="88"/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T890" s="20" t="s">
        <v>171</v>
      </c>
      <c r="AU890" s="20" t="s">
        <v>80</v>
      </c>
    </row>
    <row r="891" s="13" customFormat="1">
      <c r="A891" s="13"/>
      <c r="B891" s="235"/>
      <c r="C891" s="236"/>
      <c r="D891" s="228" t="s">
        <v>196</v>
      </c>
      <c r="E891" s="237" t="s">
        <v>19</v>
      </c>
      <c r="F891" s="238" t="s">
        <v>1229</v>
      </c>
      <c r="G891" s="236"/>
      <c r="H891" s="239">
        <v>35.399999999999999</v>
      </c>
      <c r="I891" s="240"/>
      <c r="J891" s="236"/>
      <c r="K891" s="236"/>
      <c r="L891" s="241"/>
      <c r="M891" s="242"/>
      <c r="N891" s="243"/>
      <c r="O891" s="243"/>
      <c r="P891" s="243"/>
      <c r="Q891" s="243"/>
      <c r="R891" s="243"/>
      <c r="S891" s="243"/>
      <c r="T891" s="244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5" t="s">
        <v>196</v>
      </c>
      <c r="AU891" s="245" t="s">
        <v>80</v>
      </c>
      <c r="AV891" s="13" t="s">
        <v>80</v>
      </c>
      <c r="AW891" s="13" t="s">
        <v>33</v>
      </c>
      <c r="AX891" s="13" t="s">
        <v>71</v>
      </c>
      <c r="AY891" s="245" t="s">
        <v>161</v>
      </c>
    </row>
    <row r="892" s="14" customFormat="1">
      <c r="A892" s="14"/>
      <c r="B892" s="246"/>
      <c r="C892" s="247"/>
      <c r="D892" s="228" t="s">
        <v>196</v>
      </c>
      <c r="E892" s="248" t="s">
        <v>19</v>
      </c>
      <c r="F892" s="249" t="s">
        <v>198</v>
      </c>
      <c r="G892" s="247"/>
      <c r="H892" s="250">
        <v>35.399999999999999</v>
      </c>
      <c r="I892" s="251"/>
      <c r="J892" s="247"/>
      <c r="K892" s="247"/>
      <c r="L892" s="252"/>
      <c r="M892" s="253"/>
      <c r="N892" s="254"/>
      <c r="O892" s="254"/>
      <c r="P892" s="254"/>
      <c r="Q892" s="254"/>
      <c r="R892" s="254"/>
      <c r="S892" s="254"/>
      <c r="T892" s="255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6" t="s">
        <v>196</v>
      </c>
      <c r="AU892" s="256" t="s">
        <v>80</v>
      </c>
      <c r="AV892" s="14" t="s">
        <v>168</v>
      </c>
      <c r="AW892" s="14" t="s">
        <v>33</v>
      </c>
      <c r="AX892" s="14" t="s">
        <v>78</v>
      </c>
      <c r="AY892" s="256" t="s">
        <v>161</v>
      </c>
    </row>
    <row r="893" s="12" customFormat="1" ht="22.8" customHeight="1">
      <c r="A893" s="12"/>
      <c r="B893" s="199"/>
      <c r="C893" s="200"/>
      <c r="D893" s="201" t="s">
        <v>70</v>
      </c>
      <c r="E893" s="213" t="s">
        <v>1230</v>
      </c>
      <c r="F893" s="213" t="s">
        <v>1231</v>
      </c>
      <c r="G893" s="200"/>
      <c r="H893" s="200"/>
      <c r="I893" s="203"/>
      <c r="J893" s="214">
        <f>BK893</f>
        <v>0</v>
      </c>
      <c r="K893" s="200"/>
      <c r="L893" s="205"/>
      <c r="M893" s="206"/>
      <c r="N893" s="207"/>
      <c r="O893" s="207"/>
      <c r="P893" s="208">
        <f>SUM(P894:P905)</f>
        <v>0</v>
      </c>
      <c r="Q893" s="207"/>
      <c r="R893" s="208">
        <f>SUM(R894:R905)</f>
        <v>0.034420399999999997</v>
      </c>
      <c r="S893" s="207"/>
      <c r="T893" s="209">
        <f>SUM(T894:T905)</f>
        <v>0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0" t="s">
        <v>80</v>
      </c>
      <c r="AT893" s="211" t="s">
        <v>70</v>
      </c>
      <c r="AU893" s="211" t="s">
        <v>78</v>
      </c>
      <c r="AY893" s="210" t="s">
        <v>161</v>
      </c>
      <c r="BK893" s="212">
        <f>SUM(BK894:BK905)</f>
        <v>0</v>
      </c>
    </row>
    <row r="894" s="2" customFormat="1" ht="16.5" customHeight="1">
      <c r="A894" s="41"/>
      <c r="B894" s="42"/>
      <c r="C894" s="215" t="s">
        <v>1232</v>
      </c>
      <c r="D894" s="215" t="s">
        <v>163</v>
      </c>
      <c r="E894" s="216" t="s">
        <v>1233</v>
      </c>
      <c r="F894" s="217" t="s">
        <v>1234</v>
      </c>
      <c r="G894" s="218" t="s">
        <v>175</v>
      </c>
      <c r="H894" s="219">
        <v>12.94</v>
      </c>
      <c r="I894" s="220"/>
      <c r="J894" s="221">
        <f>ROUND(I894*H894,2)</f>
        <v>0</v>
      </c>
      <c r="K894" s="217" t="s">
        <v>167</v>
      </c>
      <c r="L894" s="47"/>
      <c r="M894" s="222" t="s">
        <v>19</v>
      </c>
      <c r="N894" s="223" t="s">
        <v>42</v>
      </c>
      <c r="O894" s="87"/>
      <c r="P894" s="224">
        <f>O894*H894</f>
        <v>0</v>
      </c>
      <c r="Q894" s="224">
        <v>0.00036000000000000002</v>
      </c>
      <c r="R894" s="224">
        <f>Q894*H894</f>
        <v>0.0046584</v>
      </c>
      <c r="S894" s="224">
        <v>0</v>
      </c>
      <c r="T894" s="225">
        <f>S894*H894</f>
        <v>0</v>
      </c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R894" s="226" t="s">
        <v>212</v>
      </c>
      <c r="AT894" s="226" t="s">
        <v>163</v>
      </c>
      <c r="AU894" s="226" t="s">
        <v>80</v>
      </c>
      <c r="AY894" s="20" t="s">
        <v>161</v>
      </c>
      <c r="BE894" s="227">
        <f>IF(N894="základní",J894,0)</f>
        <v>0</v>
      </c>
      <c r="BF894" s="227">
        <f>IF(N894="snížená",J894,0)</f>
        <v>0</v>
      </c>
      <c r="BG894" s="227">
        <f>IF(N894="zákl. přenesená",J894,0)</f>
        <v>0</v>
      </c>
      <c r="BH894" s="227">
        <f>IF(N894="sníž. přenesená",J894,0)</f>
        <v>0</v>
      </c>
      <c r="BI894" s="227">
        <f>IF(N894="nulová",J894,0)</f>
        <v>0</v>
      </c>
      <c r="BJ894" s="20" t="s">
        <v>78</v>
      </c>
      <c r="BK894" s="227">
        <f>ROUND(I894*H894,2)</f>
        <v>0</v>
      </c>
      <c r="BL894" s="20" t="s">
        <v>212</v>
      </c>
      <c r="BM894" s="226" t="s">
        <v>1235</v>
      </c>
    </row>
    <row r="895" s="2" customFormat="1">
      <c r="A895" s="41"/>
      <c r="B895" s="42"/>
      <c r="C895" s="43"/>
      <c r="D895" s="228" t="s">
        <v>169</v>
      </c>
      <c r="E895" s="43"/>
      <c r="F895" s="229" t="s">
        <v>1236</v>
      </c>
      <c r="G895" s="43"/>
      <c r="H895" s="43"/>
      <c r="I895" s="230"/>
      <c r="J895" s="43"/>
      <c r="K895" s="43"/>
      <c r="L895" s="47"/>
      <c r="M895" s="231"/>
      <c r="N895" s="232"/>
      <c r="O895" s="87"/>
      <c r="P895" s="87"/>
      <c r="Q895" s="87"/>
      <c r="R895" s="87"/>
      <c r="S895" s="87"/>
      <c r="T895" s="88"/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T895" s="20" t="s">
        <v>169</v>
      </c>
      <c r="AU895" s="20" t="s">
        <v>80</v>
      </c>
    </row>
    <row r="896" s="2" customFormat="1">
      <c r="A896" s="41"/>
      <c r="B896" s="42"/>
      <c r="C896" s="43"/>
      <c r="D896" s="233" t="s">
        <v>171</v>
      </c>
      <c r="E896" s="43"/>
      <c r="F896" s="234" t="s">
        <v>1237</v>
      </c>
      <c r="G896" s="43"/>
      <c r="H896" s="43"/>
      <c r="I896" s="230"/>
      <c r="J896" s="43"/>
      <c r="K896" s="43"/>
      <c r="L896" s="47"/>
      <c r="M896" s="231"/>
      <c r="N896" s="232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171</v>
      </c>
      <c r="AU896" s="20" t="s">
        <v>80</v>
      </c>
    </row>
    <row r="897" s="2" customFormat="1" ht="16.5" customHeight="1">
      <c r="A897" s="41"/>
      <c r="B897" s="42"/>
      <c r="C897" s="215" t="s">
        <v>712</v>
      </c>
      <c r="D897" s="215" t="s">
        <v>163</v>
      </c>
      <c r="E897" s="216" t="s">
        <v>1238</v>
      </c>
      <c r="F897" s="217" t="s">
        <v>1239</v>
      </c>
      <c r="G897" s="218" t="s">
        <v>175</v>
      </c>
      <c r="H897" s="219">
        <v>12.94</v>
      </c>
      <c r="I897" s="220"/>
      <c r="J897" s="221">
        <f>ROUND(I897*H897,2)</f>
        <v>0</v>
      </c>
      <c r="K897" s="217" t="s">
        <v>167</v>
      </c>
      <c r="L897" s="47"/>
      <c r="M897" s="222" t="s">
        <v>19</v>
      </c>
      <c r="N897" s="223" t="s">
        <v>42</v>
      </c>
      <c r="O897" s="87"/>
      <c r="P897" s="224">
        <f>O897*H897</f>
        <v>0</v>
      </c>
      <c r="Q897" s="224">
        <v>0.0023</v>
      </c>
      <c r="R897" s="224">
        <f>Q897*H897</f>
        <v>0.029761999999999997</v>
      </c>
      <c r="S897" s="224">
        <v>0</v>
      </c>
      <c r="T897" s="225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26" t="s">
        <v>212</v>
      </c>
      <c r="AT897" s="226" t="s">
        <v>163</v>
      </c>
      <c r="AU897" s="226" t="s">
        <v>80</v>
      </c>
      <c r="AY897" s="20" t="s">
        <v>161</v>
      </c>
      <c r="BE897" s="227">
        <f>IF(N897="základní",J897,0)</f>
        <v>0</v>
      </c>
      <c r="BF897" s="227">
        <f>IF(N897="snížená",J897,0)</f>
        <v>0</v>
      </c>
      <c r="BG897" s="227">
        <f>IF(N897="zákl. přenesená",J897,0)</f>
        <v>0</v>
      </c>
      <c r="BH897" s="227">
        <f>IF(N897="sníž. přenesená",J897,0)</f>
        <v>0</v>
      </c>
      <c r="BI897" s="227">
        <f>IF(N897="nulová",J897,0)</f>
        <v>0</v>
      </c>
      <c r="BJ897" s="20" t="s">
        <v>78</v>
      </c>
      <c r="BK897" s="227">
        <f>ROUND(I897*H897,2)</f>
        <v>0</v>
      </c>
      <c r="BL897" s="20" t="s">
        <v>212</v>
      </c>
      <c r="BM897" s="226" t="s">
        <v>1240</v>
      </c>
    </row>
    <row r="898" s="2" customFormat="1">
      <c r="A898" s="41"/>
      <c r="B898" s="42"/>
      <c r="C898" s="43"/>
      <c r="D898" s="228" t="s">
        <v>169</v>
      </c>
      <c r="E898" s="43"/>
      <c r="F898" s="229" t="s">
        <v>1241</v>
      </c>
      <c r="G898" s="43"/>
      <c r="H898" s="43"/>
      <c r="I898" s="230"/>
      <c r="J898" s="43"/>
      <c r="K898" s="43"/>
      <c r="L898" s="47"/>
      <c r="M898" s="231"/>
      <c r="N898" s="232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169</v>
      </c>
      <c r="AU898" s="20" t="s">
        <v>80</v>
      </c>
    </row>
    <row r="899" s="2" customFormat="1">
      <c r="A899" s="41"/>
      <c r="B899" s="42"/>
      <c r="C899" s="43"/>
      <c r="D899" s="233" t="s">
        <v>171</v>
      </c>
      <c r="E899" s="43"/>
      <c r="F899" s="234" t="s">
        <v>1242</v>
      </c>
      <c r="G899" s="43"/>
      <c r="H899" s="43"/>
      <c r="I899" s="230"/>
      <c r="J899" s="43"/>
      <c r="K899" s="43"/>
      <c r="L899" s="47"/>
      <c r="M899" s="231"/>
      <c r="N899" s="232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171</v>
      </c>
      <c r="AU899" s="20" t="s">
        <v>80</v>
      </c>
    </row>
    <row r="900" s="2" customFormat="1" ht="16.5" customHeight="1">
      <c r="A900" s="41"/>
      <c r="B900" s="42"/>
      <c r="C900" s="215" t="s">
        <v>1243</v>
      </c>
      <c r="D900" s="215" t="s">
        <v>163</v>
      </c>
      <c r="E900" s="216" t="s">
        <v>1244</v>
      </c>
      <c r="F900" s="217" t="s">
        <v>1245</v>
      </c>
      <c r="G900" s="218" t="s">
        <v>175</v>
      </c>
      <c r="H900" s="219">
        <v>12.94</v>
      </c>
      <c r="I900" s="220"/>
      <c r="J900" s="221">
        <f>ROUND(I900*H900,2)</f>
        <v>0</v>
      </c>
      <c r="K900" s="217" t="s">
        <v>167</v>
      </c>
      <c r="L900" s="47"/>
      <c r="M900" s="222" t="s">
        <v>19</v>
      </c>
      <c r="N900" s="223" t="s">
        <v>42</v>
      </c>
      <c r="O900" s="87"/>
      <c r="P900" s="224">
        <f>O900*H900</f>
        <v>0</v>
      </c>
      <c r="Q900" s="224">
        <v>0</v>
      </c>
      <c r="R900" s="224">
        <f>Q900*H900</f>
        <v>0</v>
      </c>
      <c r="S900" s="224">
        <v>0</v>
      </c>
      <c r="T900" s="225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26" t="s">
        <v>212</v>
      </c>
      <c r="AT900" s="226" t="s">
        <v>163</v>
      </c>
      <c r="AU900" s="226" t="s">
        <v>80</v>
      </c>
      <c r="AY900" s="20" t="s">
        <v>161</v>
      </c>
      <c r="BE900" s="227">
        <f>IF(N900="základní",J900,0)</f>
        <v>0</v>
      </c>
      <c r="BF900" s="227">
        <f>IF(N900="snížená",J900,0)</f>
        <v>0</v>
      </c>
      <c r="BG900" s="227">
        <f>IF(N900="zákl. přenesená",J900,0)</f>
        <v>0</v>
      </c>
      <c r="BH900" s="227">
        <f>IF(N900="sníž. přenesená",J900,0)</f>
        <v>0</v>
      </c>
      <c r="BI900" s="227">
        <f>IF(N900="nulová",J900,0)</f>
        <v>0</v>
      </c>
      <c r="BJ900" s="20" t="s">
        <v>78</v>
      </c>
      <c r="BK900" s="227">
        <f>ROUND(I900*H900,2)</f>
        <v>0</v>
      </c>
      <c r="BL900" s="20" t="s">
        <v>212</v>
      </c>
      <c r="BM900" s="226" t="s">
        <v>1246</v>
      </c>
    </row>
    <row r="901" s="2" customFormat="1">
      <c r="A901" s="41"/>
      <c r="B901" s="42"/>
      <c r="C901" s="43"/>
      <c r="D901" s="228" t="s">
        <v>169</v>
      </c>
      <c r="E901" s="43"/>
      <c r="F901" s="229" t="s">
        <v>1247</v>
      </c>
      <c r="G901" s="43"/>
      <c r="H901" s="43"/>
      <c r="I901" s="230"/>
      <c r="J901" s="43"/>
      <c r="K901" s="43"/>
      <c r="L901" s="47"/>
      <c r="M901" s="231"/>
      <c r="N901" s="232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169</v>
      </c>
      <c r="AU901" s="20" t="s">
        <v>80</v>
      </c>
    </row>
    <row r="902" s="2" customFormat="1">
      <c r="A902" s="41"/>
      <c r="B902" s="42"/>
      <c r="C902" s="43"/>
      <c r="D902" s="233" t="s">
        <v>171</v>
      </c>
      <c r="E902" s="43"/>
      <c r="F902" s="234" t="s">
        <v>1248</v>
      </c>
      <c r="G902" s="43"/>
      <c r="H902" s="43"/>
      <c r="I902" s="230"/>
      <c r="J902" s="43"/>
      <c r="K902" s="43"/>
      <c r="L902" s="47"/>
      <c r="M902" s="231"/>
      <c r="N902" s="232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T902" s="20" t="s">
        <v>171</v>
      </c>
      <c r="AU902" s="20" t="s">
        <v>80</v>
      </c>
    </row>
    <row r="903" s="2" customFormat="1" ht="16.5" customHeight="1">
      <c r="A903" s="41"/>
      <c r="B903" s="42"/>
      <c r="C903" s="215" t="s">
        <v>717</v>
      </c>
      <c r="D903" s="215" t="s">
        <v>163</v>
      </c>
      <c r="E903" s="216" t="s">
        <v>1249</v>
      </c>
      <c r="F903" s="217" t="s">
        <v>1250</v>
      </c>
      <c r="G903" s="218" t="s">
        <v>273</v>
      </c>
      <c r="H903" s="219">
        <v>0.034000000000000002</v>
      </c>
      <c r="I903" s="220"/>
      <c r="J903" s="221">
        <f>ROUND(I903*H903,2)</f>
        <v>0</v>
      </c>
      <c r="K903" s="217" t="s">
        <v>167</v>
      </c>
      <c r="L903" s="47"/>
      <c r="M903" s="222" t="s">
        <v>19</v>
      </c>
      <c r="N903" s="223" t="s">
        <v>42</v>
      </c>
      <c r="O903" s="87"/>
      <c r="P903" s="224">
        <f>O903*H903</f>
        <v>0</v>
      </c>
      <c r="Q903" s="224">
        <v>0</v>
      </c>
      <c r="R903" s="224">
        <f>Q903*H903</f>
        <v>0</v>
      </c>
      <c r="S903" s="224">
        <v>0</v>
      </c>
      <c r="T903" s="225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26" t="s">
        <v>212</v>
      </c>
      <c r="AT903" s="226" t="s">
        <v>163</v>
      </c>
      <c r="AU903" s="226" t="s">
        <v>80</v>
      </c>
      <c r="AY903" s="20" t="s">
        <v>161</v>
      </c>
      <c r="BE903" s="227">
        <f>IF(N903="základní",J903,0)</f>
        <v>0</v>
      </c>
      <c r="BF903" s="227">
        <f>IF(N903="snížená",J903,0)</f>
        <v>0</v>
      </c>
      <c r="BG903" s="227">
        <f>IF(N903="zákl. přenesená",J903,0)</f>
        <v>0</v>
      </c>
      <c r="BH903" s="227">
        <f>IF(N903="sníž. přenesená",J903,0)</f>
        <v>0</v>
      </c>
      <c r="BI903" s="227">
        <f>IF(N903="nulová",J903,0)</f>
        <v>0</v>
      </c>
      <c r="BJ903" s="20" t="s">
        <v>78</v>
      </c>
      <c r="BK903" s="227">
        <f>ROUND(I903*H903,2)</f>
        <v>0</v>
      </c>
      <c r="BL903" s="20" t="s">
        <v>212</v>
      </c>
      <c r="BM903" s="226" t="s">
        <v>1251</v>
      </c>
    </row>
    <row r="904" s="2" customFormat="1">
      <c r="A904" s="41"/>
      <c r="B904" s="42"/>
      <c r="C904" s="43"/>
      <c r="D904" s="228" t="s">
        <v>169</v>
      </c>
      <c r="E904" s="43"/>
      <c r="F904" s="229" t="s">
        <v>1252</v>
      </c>
      <c r="G904" s="43"/>
      <c r="H904" s="43"/>
      <c r="I904" s="230"/>
      <c r="J904" s="43"/>
      <c r="K904" s="43"/>
      <c r="L904" s="47"/>
      <c r="M904" s="231"/>
      <c r="N904" s="232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169</v>
      </c>
      <c r="AU904" s="20" t="s">
        <v>80</v>
      </c>
    </row>
    <row r="905" s="2" customFormat="1">
      <c r="A905" s="41"/>
      <c r="B905" s="42"/>
      <c r="C905" s="43"/>
      <c r="D905" s="233" t="s">
        <v>171</v>
      </c>
      <c r="E905" s="43"/>
      <c r="F905" s="234" t="s">
        <v>1253</v>
      </c>
      <c r="G905" s="43"/>
      <c r="H905" s="43"/>
      <c r="I905" s="230"/>
      <c r="J905" s="43"/>
      <c r="K905" s="43"/>
      <c r="L905" s="47"/>
      <c r="M905" s="231"/>
      <c r="N905" s="232"/>
      <c r="O905" s="87"/>
      <c r="P905" s="87"/>
      <c r="Q905" s="87"/>
      <c r="R905" s="87"/>
      <c r="S905" s="87"/>
      <c r="T905" s="88"/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T905" s="20" t="s">
        <v>171</v>
      </c>
      <c r="AU905" s="20" t="s">
        <v>80</v>
      </c>
    </row>
    <row r="906" s="12" customFormat="1" ht="22.8" customHeight="1">
      <c r="A906" s="12"/>
      <c r="B906" s="199"/>
      <c r="C906" s="200"/>
      <c r="D906" s="201" t="s">
        <v>70</v>
      </c>
      <c r="E906" s="213" t="s">
        <v>1254</v>
      </c>
      <c r="F906" s="213" t="s">
        <v>1255</v>
      </c>
      <c r="G906" s="200"/>
      <c r="H906" s="200"/>
      <c r="I906" s="203"/>
      <c r="J906" s="214">
        <f>BK906</f>
        <v>0</v>
      </c>
      <c r="K906" s="200"/>
      <c r="L906" s="205"/>
      <c r="M906" s="206"/>
      <c r="N906" s="207"/>
      <c r="O906" s="207"/>
      <c r="P906" s="208">
        <f>SUM(P907:P936)</f>
        <v>0</v>
      </c>
      <c r="Q906" s="207"/>
      <c r="R906" s="208">
        <f>SUM(R907:R936)</f>
        <v>0.076571760000000003</v>
      </c>
      <c r="S906" s="207"/>
      <c r="T906" s="209">
        <f>SUM(T907:T936)</f>
        <v>0</v>
      </c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R906" s="210" t="s">
        <v>80</v>
      </c>
      <c r="AT906" s="211" t="s">
        <v>70</v>
      </c>
      <c r="AU906" s="211" t="s">
        <v>78</v>
      </c>
      <c r="AY906" s="210" t="s">
        <v>161</v>
      </c>
      <c r="BK906" s="212">
        <f>SUM(BK907:BK936)</f>
        <v>0</v>
      </c>
    </row>
    <row r="907" s="2" customFormat="1" ht="16.5" customHeight="1">
      <c r="A907" s="41"/>
      <c r="B907" s="42"/>
      <c r="C907" s="215" t="s">
        <v>1256</v>
      </c>
      <c r="D907" s="215" t="s">
        <v>163</v>
      </c>
      <c r="E907" s="216" t="s">
        <v>1257</v>
      </c>
      <c r="F907" s="217" t="s">
        <v>1258</v>
      </c>
      <c r="G907" s="218" t="s">
        <v>175</v>
      </c>
      <c r="H907" s="219">
        <v>42</v>
      </c>
      <c r="I907" s="220"/>
      <c r="J907" s="221">
        <f>ROUND(I907*H907,2)</f>
        <v>0</v>
      </c>
      <c r="K907" s="217" t="s">
        <v>167</v>
      </c>
      <c r="L907" s="47"/>
      <c r="M907" s="222" t="s">
        <v>19</v>
      </c>
      <c r="N907" s="223" t="s">
        <v>42</v>
      </c>
      <c r="O907" s="87"/>
      <c r="P907" s="224">
        <f>O907*H907</f>
        <v>0</v>
      </c>
      <c r="Q907" s="224">
        <v>0.00035</v>
      </c>
      <c r="R907" s="224">
        <f>Q907*H907</f>
        <v>0.0147</v>
      </c>
      <c r="S907" s="224">
        <v>0</v>
      </c>
      <c r="T907" s="225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26" t="s">
        <v>212</v>
      </c>
      <c r="AT907" s="226" t="s">
        <v>163</v>
      </c>
      <c r="AU907" s="226" t="s">
        <v>80</v>
      </c>
      <c r="AY907" s="20" t="s">
        <v>161</v>
      </c>
      <c r="BE907" s="227">
        <f>IF(N907="základní",J907,0)</f>
        <v>0</v>
      </c>
      <c r="BF907" s="227">
        <f>IF(N907="snížená",J907,0)</f>
        <v>0</v>
      </c>
      <c r="BG907" s="227">
        <f>IF(N907="zákl. přenesená",J907,0)</f>
        <v>0</v>
      </c>
      <c r="BH907" s="227">
        <f>IF(N907="sníž. přenesená",J907,0)</f>
        <v>0</v>
      </c>
      <c r="BI907" s="227">
        <f>IF(N907="nulová",J907,0)</f>
        <v>0</v>
      </c>
      <c r="BJ907" s="20" t="s">
        <v>78</v>
      </c>
      <c r="BK907" s="227">
        <f>ROUND(I907*H907,2)</f>
        <v>0</v>
      </c>
      <c r="BL907" s="20" t="s">
        <v>212</v>
      </c>
      <c r="BM907" s="226" t="s">
        <v>1259</v>
      </c>
    </row>
    <row r="908" s="2" customFormat="1">
      <c r="A908" s="41"/>
      <c r="B908" s="42"/>
      <c r="C908" s="43"/>
      <c r="D908" s="228" t="s">
        <v>169</v>
      </c>
      <c r="E908" s="43"/>
      <c r="F908" s="229" t="s">
        <v>1260</v>
      </c>
      <c r="G908" s="43"/>
      <c r="H908" s="43"/>
      <c r="I908" s="230"/>
      <c r="J908" s="43"/>
      <c r="K908" s="43"/>
      <c r="L908" s="47"/>
      <c r="M908" s="231"/>
      <c r="N908" s="232"/>
      <c r="O908" s="87"/>
      <c r="P908" s="87"/>
      <c r="Q908" s="87"/>
      <c r="R908" s="87"/>
      <c r="S908" s="87"/>
      <c r="T908" s="88"/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T908" s="20" t="s">
        <v>169</v>
      </c>
      <c r="AU908" s="20" t="s">
        <v>80</v>
      </c>
    </row>
    <row r="909" s="2" customFormat="1">
      <c r="A909" s="41"/>
      <c r="B909" s="42"/>
      <c r="C909" s="43"/>
      <c r="D909" s="233" t="s">
        <v>171</v>
      </c>
      <c r="E909" s="43"/>
      <c r="F909" s="234" t="s">
        <v>1261</v>
      </c>
      <c r="G909" s="43"/>
      <c r="H909" s="43"/>
      <c r="I909" s="230"/>
      <c r="J909" s="43"/>
      <c r="K909" s="43"/>
      <c r="L909" s="47"/>
      <c r="M909" s="231"/>
      <c r="N909" s="232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171</v>
      </c>
      <c r="AU909" s="20" t="s">
        <v>80</v>
      </c>
    </row>
    <row r="910" s="13" customFormat="1">
      <c r="A910" s="13"/>
      <c r="B910" s="235"/>
      <c r="C910" s="236"/>
      <c r="D910" s="228" t="s">
        <v>196</v>
      </c>
      <c r="E910" s="237" t="s">
        <v>19</v>
      </c>
      <c r="F910" s="238" t="s">
        <v>1262</v>
      </c>
      <c r="G910" s="236"/>
      <c r="H910" s="239">
        <v>42</v>
      </c>
      <c r="I910" s="240"/>
      <c r="J910" s="236"/>
      <c r="K910" s="236"/>
      <c r="L910" s="241"/>
      <c r="M910" s="242"/>
      <c r="N910" s="243"/>
      <c r="O910" s="243"/>
      <c r="P910" s="243"/>
      <c r="Q910" s="243"/>
      <c r="R910" s="243"/>
      <c r="S910" s="243"/>
      <c r="T910" s="244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5" t="s">
        <v>196</v>
      </c>
      <c r="AU910" s="245" t="s">
        <v>80</v>
      </c>
      <c r="AV910" s="13" t="s">
        <v>80</v>
      </c>
      <c r="AW910" s="13" t="s">
        <v>33</v>
      </c>
      <c r="AX910" s="13" t="s">
        <v>71</v>
      </c>
      <c r="AY910" s="245" t="s">
        <v>161</v>
      </c>
    </row>
    <row r="911" s="14" customFormat="1">
      <c r="A911" s="14"/>
      <c r="B911" s="246"/>
      <c r="C911" s="247"/>
      <c r="D911" s="228" t="s">
        <v>196</v>
      </c>
      <c r="E911" s="248" t="s">
        <v>19</v>
      </c>
      <c r="F911" s="249" t="s">
        <v>198</v>
      </c>
      <c r="G911" s="247"/>
      <c r="H911" s="250">
        <v>42</v>
      </c>
      <c r="I911" s="251"/>
      <c r="J911" s="247"/>
      <c r="K911" s="247"/>
      <c r="L911" s="252"/>
      <c r="M911" s="253"/>
      <c r="N911" s="254"/>
      <c r="O911" s="254"/>
      <c r="P911" s="254"/>
      <c r="Q911" s="254"/>
      <c r="R911" s="254"/>
      <c r="S911" s="254"/>
      <c r="T911" s="255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6" t="s">
        <v>196</v>
      </c>
      <c r="AU911" s="256" t="s">
        <v>80</v>
      </c>
      <c r="AV911" s="14" t="s">
        <v>168</v>
      </c>
      <c r="AW911" s="14" t="s">
        <v>33</v>
      </c>
      <c r="AX911" s="14" t="s">
        <v>78</v>
      </c>
      <c r="AY911" s="256" t="s">
        <v>161</v>
      </c>
    </row>
    <row r="912" s="2" customFormat="1" ht="16.5" customHeight="1">
      <c r="A912" s="41"/>
      <c r="B912" s="42"/>
      <c r="C912" s="215" t="s">
        <v>724</v>
      </c>
      <c r="D912" s="215" t="s">
        <v>163</v>
      </c>
      <c r="E912" s="216" t="s">
        <v>1263</v>
      </c>
      <c r="F912" s="217" t="s">
        <v>1264</v>
      </c>
      <c r="G912" s="218" t="s">
        <v>175</v>
      </c>
      <c r="H912" s="219">
        <v>63</v>
      </c>
      <c r="I912" s="220"/>
      <c r="J912" s="221">
        <f>ROUND(I912*H912,2)</f>
        <v>0</v>
      </c>
      <c r="K912" s="217" t="s">
        <v>167</v>
      </c>
      <c r="L912" s="47"/>
      <c r="M912" s="222" t="s">
        <v>19</v>
      </c>
      <c r="N912" s="223" t="s">
        <v>42</v>
      </c>
      <c r="O912" s="87"/>
      <c r="P912" s="224">
        <f>O912*H912</f>
        <v>0</v>
      </c>
      <c r="Q912" s="224">
        <v>8.0000000000000007E-05</v>
      </c>
      <c r="R912" s="224">
        <f>Q912*H912</f>
        <v>0.0050400000000000002</v>
      </c>
      <c r="S912" s="224">
        <v>0</v>
      </c>
      <c r="T912" s="225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26" t="s">
        <v>212</v>
      </c>
      <c r="AT912" s="226" t="s">
        <v>163</v>
      </c>
      <c r="AU912" s="226" t="s">
        <v>80</v>
      </c>
      <c r="AY912" s="20" t="s">
        <v>161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20" t="s">
        <v>78</v>
      </c>
      <c r="BK912" s="227">
        <f>ROUND(I912*H912,2)</f>
        <v>0</v>
      </c>
      <c r="BL912" s="20" t="s">
        <v>212</v>
      </c>
      <c r="BM912" s="226" t="s">
        <v>1265</v>
      </c>
    </row>
    <row r="913" s="2" customFormat="1">
      <c r="A913" s="41"/>
      <c r="B913" s="42"/>
      <c r="C913" s="43"/>
      <c r="D913" s="228" t="s">
        <v>169</v>
      </c>
      <c r="E913" s="43"/>
      <c r="F913" s="229" t="s">
        <v>1266</v>
      </c>
      <c r="G913" s="43"/>
      <c r="H913" s="43"/>
      <c r="I913" s="230"/>
      <c r="J913" s="43"/>
      <c r="K913" s="43"/>
      <c r="L913" s="47"/>
      <c r="M913" s="231"/>
      <c r="N913" s="232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169</v>
      </c>
      <c r="AU913" s="20" t="s">
        <v>80</v>
      </c>
    </row>
    <row r="914" s="2" customFormat="1">
      <c r="A914" s="41"/>
      <c r="B914" s="42"/>
      <c r="C914" s="43"/>
      <c r="D914" s="233" t="s">
        <v>171</v>
      </c>
      <c r="E914" s="43"/>
      <c r="F914" s="234" t="s">
        <v>1267</v>
      </c>
      <c r="G914" s="43"/>
      <c r="H914" s="43"/>
      <c r="I914" s="230"/>
      <c r="J914" s="43"/>
      <c r="K914" s="43"/>
      <c r="L914" s="47"/>
      <c r="M914" s="231"/>
      <c r="N914" s="232"/>
      <c r="O914" s="87"/>
      <c r="P914" s="87"/>
      <c r="Q914" s="87"/>
      <c r="R914" s="87"/>
      <c r="S914" s="87"/>
      <c r="T914" s="88"/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T914" s="20" t="s">
        <v>171</v>
      </c>
      <c r="AU914" s="20" t="s">
        <v>80</v>
      </c>
    </row>
    <row r="915" s="13" customFormat="1">
      <c r="A915" s="13"/>
      <c r="B915" s="235"/>
      <c r="C915" s="236"/>
      <c r="D915" s="228" t="s">
        <v>196</v>
      </c>
      <c r="E915" s="237" t="s">
        <v>19</v>
      </c>
      <c r="F915" s="238" t="s">
        <v>1268</v>
      </c>
      <c r="G915" s="236"/>
      <c r="H915" s="239">
        <v>63</v>
      </c>
      <c r="I915" s="240"/>
      <c r="J915" s="236"/>
      <c r="K915" s="236"/>
      <c r="L915" s="241"/>
      <c r="M915" s="242"/>
      <c r="N915" s="243"/>
      <c r="O915" s="243"/>
      <c r="P915" s="243"/>
      <c r="Q915" s="243"/>
      <c r="R915" s="243"/>
      <c r="S915" s="243"/>
      <c r="T915" s="244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5" t="s">
        <v>196</v>
      </c>
      <c r="AU915" s="245" t="s">
        <v>80</v>
      </c>
      <c r="AV915" s="13" t="s">
        <v>80</v>
      </c>
      <c r="AW915" s="13" t="s">
        <v>33</v>
      </c>
      <c r="AX915" s="13" t="s">
        <v>71</v>
      </c>
      <c r="AY915" s="245" t="s">
        <v>161</v>
      </c>
    </row>
    <row r="916" s="14" customFormat="1">
      <c r="A916" s="14"/>
      <c r="B916" s="246"/>
      <c r="C916" s="247"/>
      <c r="D916" s="228" t="s">
        <v>196</v>
      </c>
      <c r="E916" s="248" t="s">
        <v>19</v>
      </c>
      <c r="F916" s="249" t="s">
        <v>198</v>
      </c>
      <c r="G916" s="247"/>
      <c r="H916" s="250">
        <v>63</v>
      </c>
      <c r="I916" s="251"/>
      <c r="J916" s="247"/>
      <c r="K916" s="247"/>
      <c r="L916" s="252"/>
      <c r="M916" s="253"/>
      <c r="N916" s="254"/>
      <c r="O916" s="254"/>
      <c r="P916" s="254"/>
      <c r="Q916" s="254"/>
      <c r="R916" s="254"/>
      <c r="S916" s="254"/>
      <c r="T916" s="255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6" t="s">
        <v>196</v>
      </c>
      <c r="AU916" s="256" t="s">
        <v>80</v>
      </c>
      <c r="AV916" s="14" t="s">
        <v>168</v>
      </c>
      <c r="AW916" s="14" t="s">
        <v>33</v>
      </c>
      <c r="AX916" s="14" t="s">
        <v>78</v>
      </c>
      <c r="AY916" s="256" t="s">
        <v>161</v>
      </c>
    </row>
    <row r="917" s="2" customFormat="1" ht="16.5" customHeight="1">
      <c r="A917" s="41"/>
      <c r="B917" s="42"/>
      <c r="C917" s="215" t="s">
        <v>1269</v>
      </c>
      <c r="D917" s="215" t="s">
        <v>163</v>
      </c>
      <c r="E917" s="216" t="s">
        <v>1270</v>
      </c>
      <c r="F917" s="217" t="s">
        <v>1271</v>
      </c>
      <c r="G917" s="218" t="s">
        <v>175</v>
      </c>
      <c r="H917" s="219">
        <v>0.63</v>
      </c>
      <c r="I917" s="220"/>
      <c r="J917" s="221">
        <f>ROUND(I917*H917,2)</f>
        <v>0</v>
      </c>
      <c r="K917" s="217" t="s">
        <v>19</v>
      </c>
      <c r="L917" s="47"/>
      <c r="M917" s="222" t="s">
        <v>19</v>
      </c>
      <c r="N917" s="223" t="s">
        <v>42</v>
      </c>
      <c r="O917" s="87"/>
      <c r="P917" s="224">
        <f>O917*H917</f>
        <v>0</v>
      </c>
      <c r="Q917" s="224">
        <v>0</v>
      </c>
      <c r="R917" s="224">
        <f>Q917*H917</f>
        <v>0</v>
      </c>
      <c r="S917" s="224">
        <v>0</v>
      </c>
      <c r="T917" s="225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26" t="s">
        <v>212</v>
      </c>
      <c r="AT917" s="226" t="s">
        <v>163</v>
      </c>
      <c r="AU917" s="226" t="s">
        <v>80</v>
      </c>
      <c r="AY917" s="20" t="s">
        <v>161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20" t="s">
        <v>78</v>
      </c>
      <c r="BK917" s="227">
        <f>ROUND(I917*H917,2)</f>
        <v>0</v>
      </c>
      <c r="BL917" s="20" t="s">
        <v>212</v>
      </c>
      <c r="BM917" s="226" t="s">
        <v>1272</v>
      </c>
    </row>
    <row r="918" s="2" customFormat="1">
      <c r="A918" s="41"/>
      <c r="B918" s="42"/>
      <c r="C918" s="43"/>
      <c r="D918" s="228" t="s">
        <v>169</v>
      </c>
      <c r="E918" s="43"/>
      <c r="F918" s="229" t="s">
        <v>1271</v>
      </c>
      <c r="G918" s="43"/>
      <c r="H918" s="43"/>
      <c r="I918" s="230"/>
      <c r="J918" s="43"/>
      <c r="K918" s="43"/>
      <c r="L918" s="47"/>
      <c r="M918" s="231"/>
      <c r="N918" s="232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169</v>
      </c>
      <c r="AU918" s="20" t="s">
        <v>80</v>
      </c>
    </row>
    <row r="919" s="13" customFormat="1">
      <c r="A919" s="13"/>
      <c r="B919" s="235"/>
      <c r="C919" s="236"/>
      <c r="D919" s="228" t="s">
        <v>196</v>
      </c>
      <c r="E919" s="237" t="s">
        <v>19</v>
      </c>
      <c r="F919" s="238" t="s">
        <v>1273</v>
      </c>
      <c r="G919" s="236"/>
      <c r="H919" s="239">
        <v>0.63</v>
      </c>
      <c r="I919" s="240"/>
      <c r="J919" s="236"/>
      <c r="K919" s="236"/>
      <c r="L919" s="241"/>
      <c r="M919" s="242"/>
      <c r="N919" s="243"/>
      <c r="O919" s="243"/>
      <c r="P919" s="243"/>
      <c r="Q919" s="243"/>
      <c r="R919" s="243"/>
      <c r="S919" s="243"/>
      <c r="T919" s="244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5" t="s">
        <v>196</v>
      </c>
      <c r="AU919" s="245" t="s">
        <v>80</v>
      </c>
      <c r="AV919" s="13" t="s">
        <v>80</v>
      </c>
      <c r="AW919" s="13" t="s">
        <v>33</v>
      </c>
      <c r="AX919" s="13" t="s">
        <v>71</v>
      </c>
      <c r="AY919" s="245" t="s">
        <v>161</v>
      </c>
    </row>
    <row r="920" s="14" customFormat="1">
      <c r="A920" s="14"/>
      <c r="B920" s="246"/>
      <c r="C920" s="247"/>
      <c r="D920" s="228" t="s">
        <v>196</v>
      </c>
      <c r="E920" s="248" t="s">
        <v>19</v>
      </c>
      <c r="F920" s="249" t="s">
        <v>198</v>
      </c>
      <c r="G920" s="247"/>
      <c r="H920" s="250">
        <v>0.63</v>
      </c>
      <c r="I920" s="251"/>
      <c r="J920" s="247"/>
      <c r="K920" s="247"/>
      <c r="L920" s="252"/>
      <c r="M920" s="253"/>
      <c r="N920" s="254"/>
      <c r="O920" s="254"/>
      <c r="P920" s="254"/>
      <c r="Q920" s="254"/>
      <c r="R920" s="254"/>
      <c r="S920" s="254"/>
      <c r="T920" s="255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6" t="s">
        <v>196</v>
      </c>
      <c r="AU920" s="256" t="s">
        <v>80</v>
      </c>
      <c r="AV920" s="14" t="s">
        <v>168</v>
      </c>
      <c r="AW920" s="14" t="s">
        <v>33</v>
      </c>
      <c r="AX920" s="14" t="s">
        <v>78</v>
      </c>
      <c r="AY920" s="256" t="s">
        <v>161</v>
      </c>
    </row>
    <row r="921" s="2" customFormat="1" ht="16.5" customHeight="1">
      <c r="A921" s="41"/>
      <c r="B921" s="42"/>
      <c r="C921" s="215" t="s">
        <v>731</v>
      </c>
      <c r="D921" s="215" t="s">
        <v>163</v>
      </c>
      <c r="E921" s="216" t="s">
        <v>1274</v>
      </c>
      <c r="F921" s="217" t="s">
        <v>1275</v>
      </c>
      <c r="G921" s="218" t="s">
        <v>175</v>
      </c>
      <c r="H921" s="219">
        <v>28.739999999999998</v>
      </c>
      <c r="I921" s="220"/>
      <c r="J921" s="221">
        <f>ROUND(I921*H921,2)</f>
        <v>0</v>
      </c>
      <c r="K921" s="217" t="s">
        <v>167</v>
      </c>
      <c r="L921" s="47"/>
      <c r="M921" s="222" t="s">
        <v>19</v>
      </c>
      <c r="N921" s="223" t="s">
        <v>42</v>
      </c>
      <c r="O921" s="87"/>
      <c r="P921" s="224">
        <f>O921*H921</f>
        <v>0</v>
      </c>
      <c r="Q921" s="224">
        <v>0.00012</v>
      </c>
      <c r="R921" s="224">
        <f>Q921*H921</f>
        <v>0.0034487999999999997</v>
      </c>
      <c r="S921" s="224">
        <v>0</v>
      </c>
      <c r="T921" s="225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26" t="s">
        <v>212</v>
      </c>
      <c r="AT921" s="226" t="s">
        <v>163</v>
      </c>
      <c r="AU921" s="226" t="s">
        <v>80</v>
      </c>
      <c r="AY921" s="20" t="s">
        <v>161</v>
      </c>
      <c r="BE921" s="227">
        <f>IF(N921="základní",J921,0)</f>
        <v>0</v>
      </c>
      <c r="BF921" s="227">
        <f>IF(N921="snížená",J921,0)</f>
        <v>0</v>
      </c>
      <c r="BG921" s="227">
        <f>IF(N921="zákl. přenesená",J921,0)</f>
        <v>0</v>
      </c>
      <c r="BH921" s="227">
        <f>IF(N921="sníž. přenesená",J921,0)</f>
        <v>0</v>
      </c>
      <c r="BI921" s="227">
        <f>IF(N921="nulová",J921,0)</f>
        <v>0</v>
      </c>
      <c r="BJ921" s="20" t="s">
        <v>78</v>
      </c>
      <c r="BK921" s="227">
        <f>ROUND(I921*H921,2)</f>
        <v>0</v>
      </c>
      <c r="BL921" s="20" t="s">
        <v>212</v>
      </c>
      <c r="BM921" s="226" t="s">
        <v>1276</v>
      </c>
    </row>
    <row r="922" s="2" customFormat="1">
      <c r="A922" s="41"/>
      <c r="B922" s="42"/>
      <c r="C922" s="43"/>
      <c r="D922" s="228" t="s">
        <v>169</v>
      </c>
      <c r="E922" s="43"/>
      <c r="F922" s="229" t="s">
        <v>1277</v>
      </c>
      <c r="G922" s="43"/>
      <c r="H922" s="43"/>
      <c r="I922" s="230"/>
      <c r="J922" s="43"/>
      <c r="K922" s="43"/>
      <c r="L922" s="47"/>
      <c r="M922" s="231"/>
      <c r="N922" s="232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169</v>
      </c>
      <c r="AU922" s="20" t="s">
        <v>80</v>
      </c>
    </row>
    <row r="923" s="2" customFormat="1">
      <c r="A923" s="41"/>
      <c r="B923" s="42"/>
      <c r="C923" s="43"/>
      <c r="D923" s="233" t="s">
        <v>171</v>
      </c>
      <c r="E923" s="43"/>
      <c r="F923" s="234" t="s">
        <v>1278</v>
      </c>
      <c r="G923" s="43"/>
      <c r="H923" s="43"/>
      <c r="I923" s="230"/>
      <c r="J923" s="43"/>
      <c r="K923" s="43"/>
      <c r="L923" s="47"/>
      <c r="M923" s="231"/>
      <c r="N923" s="232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171</v>
      </c>
      <c r="AU923" s="20" t="s">
        <v>80</v>
      </c>
    </row>
    <row r="924" s="13" customFormat="1">
      <c r="A924" s="13"/>
      <c r="B924" s="235"/>
      <c r="C924" s="236"/>
      <c r="D924" s="228" t="s">
        <v>196</v>
      </c>
      <c r="E924" s="237" t="s">
        <v>19</v>
      </c>
      <c r="F924" s="238" t="s">
        <v>1279</v>
      </c>
      <c r="G924" s="236"/>
      <c r="H924" s="239">
        <v>28.739999999999998</v>
      </c>
      <c r="I924" s="240"/>
      <c r="J924" s="236"/>
      <c r="K924" s="236"/>
      <c r="L924" s="241"/>
      <c r="M924" s="242"/>
      <c r="N924" s="243"/>
      <c r="O924" s="243"/>
      <c r="P924" s="243"/>
      <c r="Q924" s="243"/>
      <c r="R924" s="243"/>
      <c r="S924" s="243"/>
      <c r="T924" s="244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5" t="s">
        <v>196</v>
      </c>
      <c r="AU924" s="245" t="s">
        <v>80</v>
      </c>
      <c r="AV924" s="13" t="s">
        <v>80</v>
      </c>
      <c r="AW924" s="13" t="s">
        <v>33</v>
      </c>
      <c r="AX924" s="13" t="s">
        <v>71</v>
      </c>
      <c r="AY924" s="245" t="s">
        <v>161</v>
      </c>
    </row>
    <row r="925" s="14" customFormat="1">
      <c r="A925" s="14"/>
      <c r="B925" s="246"/>
      <c r="C925" s="247"/>
      <c r="D925" s="228" t="s">
        <v>196</v>
      </c>
      <c r="E925" s="248" t="s">
        <v>19</v>
      </c>
      <c r="F925" s="249" t="s">
        <v>198</v>
      </c>
      <c r="G925" s="247"/>
      <c r="H925" s="250">
        <v>28.739999999999998</v>
      </c>
      <c r="I925" s="251"/>
      <c r="J925" s="247"/>
      <c r="K925" s="247"/>
      <c r="L925" s="252"/>
      <c r="M925" s="253"/>
      <c r="N925" s="254"/>
      <c r="O925" s="254"/>
      <c r="P925" s="254"/>
      <c r="Q925" s="254"/>
      <c r="R925" s="254"/>
      <c r="S925" s="254"/>
      <c r="T925" s="255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6" t="s">
        <v>196</v>
      </c>
      <c r="AU925" s="256" t="s">
        <v>80</v>
      </c>
      <c r="AV925" s="14" t="s">
        <v>168</v>
      </c>
      <c r="AW925" s="14" t="s">
        <v>33</v>
      </c>
      <c r="AX925" s="14" t="s">
        <v>78</v>
      </c>
      <c r="AY925" s="256" t="s">
        <v>161</v>
      </c>
    </row>
    <row r="926" s="2" customFormat="1" ht="16.5" customHeight="1">
      <c r="A926" s="41"/>
      <c r="B926" s="42"/>
      <c r="C926" s="215" t="s">
        <v>1280</v>
      </c>
      <c r="D926" s="215" t="s">
        <v>163</v>
      </c>
      <c r="E926" s="216" t="s">
        <v>1281</v>
      </c>
      <c r="F926" s="217" t="s">
        <v>1282</v>
      </c>
      <c r="G926" s="218" t="s">
        <v>175</v>
      </c>
      <c r="H926" s="219">
        <v>214.51599999999999</v>
      </c>
      <c r="I926" s="220"/>
      <c r="J926" s="221">
        <f>ROUND(I926*H926,2)</f>
        <v>0</v>
      </c>
      <c r="K926" s="217" t="s">
        <v>167</v>
      </c>
      <c r="L926" s="47"/>
      <c r="M926" s="222" t="s">
        <v>19</v>
      </c>
      <c r="N926" s="223" t="s">
        <v>42</v>
      </c>
      <c r="O926" s="87"/>
      <c r="P926" s="224">
        <f>O926*H926</f>
        <v>0</v>
      </c>
      <c r="Q926" s="224">
        <v>0.00021000000000000001</v>
      </c>
      <c r="R926" s="224">
        <f>Q926*H926</f>
        <v>0.045048360000000003</v>
      </c>
      <c r="S926" s="224">
        <v>0</v>
      </c>
      <c r="T926" s="225">
        <f>S926*H926</f>
        <v>0</v>
      </c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R926" s="226" t="s">
        <v>212</v>
      </c>
      <c r="AT926" s="226" t="s">
        <v>163</v>
      </c>
      <c r="AU926" s="226" t="s">
        <v>80</v>
      </c>
      <c r="AY926" s="20" t="s">
        <v>161</v>
      </c>
      <c r="BE926" s="227">
        <f>IF(N926="základní",J926,0)</f>
        <v>0</v>
      </c>
      <c r="BF926" s="227">
        <f>IF(N926="snížená",J926,0)</f>
        <v>0</v>
      </c>
      <c r="BG926" s="227">
        <f>IF(N926="zákl. přenesená",J926,0)</f>
        <v>0</v>
      </c>
      <c r="BH926" s="227">
        <f>IF(N926="sníž. přenesená",J926,0)</f>
        <v>0</v>
      </c>
      <c r="BI926" s="227">
        <f>IF(N926="nulová",J926,0)</f>
        <v>0</v>
      </c>
      <c r="BJ926" s="20" t="s">
        <v>78</v>
      </c>
      <c r="BK926" s="227">
        <f>ROUND(I926*H926,2)</f>
        <v>0</v>
      </c>
      <c r="BL926" s="20" t="s">
        <v>212</v>
      </c>
      <c r="BM926" s="226" t="s">
        <v>1283</v>
      </c>
    </row>
    <row r="927" s="2" customFormat="1">
      <c r="A927" s="41"/>
      <c r="B927" s="42"/>
      <c r="C927" s="43"/>
      <c r="D927" s="228" t="s">
        <v>169</v>
      </c>
      <c r="E927" s="43"/>
      <c r="F927" s="229" t="s">
        <v>1284</v>
      </c>
      <c r="G927" s="43"/>
      <c r="H927" s="43"/>
      <c r="I927" s="230"/>
      <c r="J927" s="43"/>
      <c r="K927" s="43"/>
      <c r="L927" s="47"/>
      <c r="M927" s="231"/>
      <c r="N927" s="232"/>
      <c r="O927" s="87"/>
      <c r="P927" s="87"/>
      <c r="Q927" s="87"/>
      <c r="R927" s="87"/>
      <c r="S927" s="87"/>
      <c r="T927" s="88"/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T927" s="20" t="s">
        <v>169</v>
      </c>
      <c r="AU927" s="20" t="s">
        <v>80</v>
      </c>
    </row>
    <row r="928" s="2" customFormat="1">
      <c r="A928" s="41"/>
      <c r="B928" s="42"/>
      <c r="C928" s="43"/>
      <c r="D928" s="233" t="s">
        <v>171</v>
      </c>
      <c r="E928" s="43"/>
      <c r="F928" s="234" t="s">
        <v>1285</v>
      </c>
      <c r="G928" s="43"/>
      <c r="H928" s="43"/>
      <c r="I928" s="230"/>
      <c r="J928" s="43"/>
      <c r="K928" s="43"/>
      <c r="L928" s="47"/>
      <c r="M928" s="231"/>
      <c r="N928" s="232"/>
      <c r="O928" s="87"/>
      <c r="P928" s="87"/>
      <c r="Q928" s="87"/>
      <c r="R928" s="87"/>
      <c r="S928" s="87"/>
      <c r="T928" s="88"/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T928" s="20" t="s">
        <v>171</v>
      </c>
      <c r="AU928" s="20" t="s">
        <v>80</v>
      </c>
    </row>
    <row r="929" s="13" customFormat="1">
      <c r="A929" s="13"/>
      <c r="B929" s="235"/>
      <c r="C929" s="236"/>
      <c r="D929" s="228" t="s">
        <v>196</v>
      </c>
      <c r="E929" s="237" t="s">
        <v>19</v>
      </c>
      <c r="F929" s="238" t="s">
        <v>1286</v>
      </c>
      <c r="G929" s="236"/>
      <c r="H929" s="239">
        <v>214.51599999999999</v>
      </c>
      <c r="I929" s="240"/>
      <c r="J929" s="236"/>
      <c r="K929" s="236"/>
      <c r="L929" s="241"/>
      <c r="M929" s="242"/>
      <c r="N929" s="243"/>
      <c r="O929" s="243"/>
      <c r="P929" s="243"/>
      <c r="Q929" s="243"/>
      <c r="R929" s="243"/>
      <c r="S929" s="243"/>
      <c r="T929" s="244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5" t="s">
        <v>196</v>
      </c>
      <c r="AU929" s="245" t="s">
        <v>80</v>
      </c>
      <c r="AV929" s="13" t="s">
        <v>80</v>
      </c>
      <c r="AW929" s="13" t="s">
        <v>33</v>
      </c>
      <c r="AX929" s="13" t="s">
        <v>71</v>
      </c>
      <c r="AY929" s="245" t="s">
        <v>161</v>
      </c>
    </row>
    <row r="930" s="14" customFormat="1">
      <c r="A930" s="14"/>
      <c r="B930" s="246"/>
      <c r="C930" s="247"/>
      <c r="D930" s="228" t="s">
        <v>196</v>
      </c>
      <c r="E930" s="248" t="s">
        <v>19</v>
      </c>
      <c r="F930" s="249" t="s">
        <v>198</v>
      </c>
      <c r="G930" s="247"/>
      <c r="H930" s="250">
        <v>214.51599999999999</v>
      </c>
      <c r="I930" s="251"/>
      <c r="J930" s="247"/>
      <c r="K930" s="247"/>
      <c r="L930" s="252"/>
      <c r="M930" s="253"/>
      <c r="N930" s="254"/>
      <c r="O930" s="254"/>
      <c r="P930" s="254"/>
      <c r="Q930" s="254"/>
      <c r="R930" s="254"/>
      <c r="S930" s="254"/>
      <c r="T930" s="255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6" t="s">
        <v>196</v>
      </c>
      <c r="AU930" s="256" t="s">
        <v>80</v>
      </c>
      <c r="AV930" s="14" t="s">
        <v>168</v>
      </c>
      <c r="AW930" s="14" t="s">
        <v>33</v>
      </c>
      <c r="AX930" s="14" t="s">
        <v>78</v>
      </c>
      <c r="AY930" s="256" t="s">
        <v>161</v>
      </c>
    </row>
    <row r="931" s="2" customFormat="1" ht="16.5" customHeight="1">
      <c r="A931" s="41"/>
      <c r="B931" s="42"/>
      <c r="C931" s="215" t="s">
        <v>741</v>
      </c>
      <c r="D931" s="215" t="s">
        <v>163</v>
      </c>
      <c r="E931" s="216" t="s">
        <v>1287</v>
      </c>
      <c r="F931" s="217" t="s">
        <v>1288</v>
      </c>
      <c r="G931" s="218" t="s">
        <v>175</v>
      </c>
      <c r="H931" s="219">
        <v>28.739999999999998</v>
      </c>
      <c r="I931" s="220"/>
      <c r="J931" s="221">
        <f>ROUND(I931*H931,2)</f>
        <v>0</v>
      </c>
      <c r="K931" s="217" t="s">
        <v>167</v>
      </c>
      <c r="L931" s="47"/>
      <c r="M931" s="222" t="s">
        <v>19</v>
      </c>
      <c r="N931" s="223" t="s">
        <v>42</v>
      </c>
      <c r="O931" s="87"/>
      <c r="P931" s="224">
        <f>O931*H931</f>
        <v>0</v>
      </c>
      <c r="Q931" s="224">
        <v>0.00027</v>
      </c>
      <c r="R931" s="224">
        <f>Q931*H931</f>
        <v>0.0077597999999999999</v>
      </c>
      <c r="S931" s="224">
        <v>0</v>
      </c>
      <c r="T931" s="225">
        <f>S931*H931</f>
        <v>0</v>
      </c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R931" s="226" t="s">
        <v>212</v>
      </c>
      <c r="AT931" s="226" t="s">
        <v>163</v>
      </c>
      <c r="AU931" s="226" t="s">
        <v>80</v>
      </c>
      <c r="AY931" s="20" t="s">
        <v>161</v>
      </c>
      <c r="BE931" s="227">
        <f>IF(N931="základní",J931,0)</f>
        <v>0</v>
      </c>
      <c r="BF931" s="227">
        <f>IF(N931="snížená",J931,0)</f>
        <v>0</v>
      </c>
      <c r="BG931" s="227">
        <f>IF(N931="zákl. přenesená",J931,0)</f>
        <v>0</v>
      </c>
      <c r="BH931" s="227">
        <f>IF(N931="sníž. přenesená",J931,0)</f>
        <v>0</v>
      </c>
      <c r="BI931" s="227">
        <f>IF(N931="nulová",J931,0)</f>
        <v>0</v>
      </c>
      <c r="BJ931" s="20" t="s">
        <v>78</v>
      </c>
      <c r="BK931" s="227">
        <f>ROUND(I931*H931,2)</f>
        <v>0</v>
      </c>
      <c r="BL931" s="20" t="s">
        <v>212</v>
      </c>
      <c r="BM931" s="226" t="s">
        <v>1289</v>
      </c>
    </row>
    <row r="932" s="2" customFormat="1">
      <c r="A932" s="41"/>
      <c r="B932" s="42"/>
      <c r="C932" s="43"/>
      <c r="D932" s="228" t="s">
        <v>169</v>
      </c>
      <c r="E932" s="43"/>
      <c r="F932" s="229" t="s">
        <v>1290</v>
      </c>
      <c r="G932" s="43"/>
      <c r="H932" s="43"/>
      <c r="I932" s="230"/>
      <c r="J932" s="43"/>
      <c r="K932" s="43"/>
      <c r="L932" s="47"/>
      <c r="M932" s="231"/>
      <c r="N932" s="232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T932" s="20" t="s">
        <v>169</v>
      </c>
      <c r="AU932" s="20" t="s">
        <v>80</v>
      </c>
    </row>
    <row r="933" s="2" customFormat="1">
      <c r="A933" s="41"/>
      <c r="B933" s="42"/>
      <c r="C933" s="43"/>
      <c r="D933" s="233" t="s">
        <v>171</v>
      </c>
      <c r="E933" s="43"/>
      <c r="F933" s="234" t="s">
        <v>1291</v>
      </c>
      <c r="G933" s="43"/>
      <c r="H933" s="43"/>
      <c r="I933" s="230"/>
      <c r="J933" s="43"/>
      <c r="K933" s="43"/>
      <c r="L933" s="47"/>
      <c r="M933" s="231"/>
      <c r="N933" s="232"/>
      <c r="O933" s="87"/>
      <c r="P933" s="87"/>
      <c r="Q933" s="87"/>
      <c r="R933" s="87"/>
      <c r="S933" s="87"/>
      <c r="T933" s="88"/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T933" s="20" t="s">
        <v>171</v>
      </c>
      <c r="AU933" s="20" t="s">
        <v>80</v>
      </c>
    </row>
    <row r="934" s="2" customFormat="1" ht="16.5" customHeight="1">
      <c r="A934" s="41"/>
      <c r="B934" s="42"/>
      <c r="C934" s="215" t="s">
        <v>1292</v>
      </c>
      <c r="D934" s="215" t="s">
        <v>163</v>
      </c>
      <c r="E934" s="216" t="s">
        <v>1293</v>
      </c>
      <c r="F934" s="217" t="s">
        <v>1294</v>
      </c>
      <c r="G934" s="218" t="s">
        <v>175</v>
      </c>
      <c r="H934" s="219">
        <v>28.739999999999998</v>
      </c>
      <c r="I934" s="220"/>
      <c r="J934" s="221">
        <f>ROUND(I934*H934,2)</f>
        <v>0</v>
      </c>
      <c r="K934" s="217" t="s">
        <v>167</v>
      </c>
      <c r="L934" s="47"/>
      <c r="M934" s="222" t="s">
        <v>19</v>
      </c>
      <c r="N934" s="223" t="s">
        <v>42</v>
      </c>
      <c r="O934" s="87"/>
      <c r="P934" s="224">
        <f>O934*H934</f>
        <v>0</v>
      </c>
      <c r="Q934" s="224">
        <v>2.0000000000000002E-05</v>
      </c>
      <c r="R934" s="224">
        <f>Q934*H934</f>
        <v>0.00057479999999999999</v>
      </c>
      <c r="S934" s="224">
        <v>0</v>
      </c>
      <c r="T934" s="225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26" t="s">
        <v>212</v>
      </c>
      <c r="AT934" s="226" t="s">
        <v>163</v>
      </c>
      <c r="AU934" s="226" t="s">
        <v>80</v>
      </c>
      <c r="AY934" s="20" t="s">
        <v>161</v>
      </c>
      <c r="BE934" s="227">
        <f>IF(N934="základní",J934,0)</f>
        <v>0</v>
      </c>
      <c r="BF934" s="227">
        <f>IF(N934="snížená",J934,0)</f>
        <v>0</v>
      </c>
      <c r="BG934" s="227">
        <f>IF(N934="zákl. přenesená",J934,0)</f>
        <v>0</v>
      </c>
      <c r="BH934" s="227">
        <f>IF(N934="sníž. přenesená",J934,0)</f>
        <v>0</v>
      </c>
      <c r="BI934" s="227">
        <f>IF(N934="nulová",J934,0)</f>
        <v>0</v>
      </c>
      <c r="BJ934" s="20" t="s">
        <v>78</v>
      </c>
      <c r="BK934" s="227">
        <f>ROUND(I934*H934,2)</f>
        <v>0</v>
      </c>
      <c r="BL934" s="20" t="s">
        <v>212</v>
      </c>
      <c r="BM934" s="226" t="s">
        <v>1295</v>
      </c>
    </row>
    <row r="935" s="2" customFormat="1">
      <c r="A935" s="41"/>
      <c r="B935" s="42"/>
      <c r="C935" s="43"/>
      <c r="D935" s="228" t="s">
        <v>169</v>
      </c>
      <c r="E935" s="43"/>
      <c r="F935" s="229" t="s">
        <v>1296</v>
      </c>
      <c r="G935" s="43"/>
      <c r="H935" s="43"/>
      <c r="I935" s="230"/>
      <c r="J935" s="43"/>
      <c r="K935" s="43"/>
      <c r="L935" s="47"/>
      <c r="M935" s="231"/>
      <c r="N935" s="232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20" t="s">
        <v>169</v>
      </c>
      <c r="AU935" s="20" t="s">
        <v>80</v>
      </c>
    </row>
    <row r="936" s="2" customFormat="1">
      <c r="A936" s="41"/>
      <c r="B936" s="42"/>
      <c r="C936" s="43"/>
      <c r="D936" s="233" t="s">
        <v>171</v>
      </c>
      <c r="E936" s="43"/>
      <c r="F936" s="234" t="s">
        <v>1297</v>
      </c>
      <c r="G936" s="43"/>
      <c r="H936" s="43"/>
      <c r="I936" s="230"/>
      <c r="J936" s="43"/>
      <c r="K936" s="43"/>
      <c r="L936" s="47"/>
      <c r="M936" s="231"/>
      <c r="N936" s="232"/>
      <c r="O936" s="87"/>
      <c r="P936" s="87"/>
      <c r="Q936" s="87"/>
      <c r="R936" s="87"/>
      <c r="S936" s="87"/>
      <c r="T936" s="88"/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T936" s="20" t="s">
        <v>171</v>
      </c>
      <c r="AU936" s="20" t="s">
        <v>80</v>
      </c>
    </row>
    <row r="937" s="12" customFormat="1" ht="22.8" customHeight="1">
      <c r="A937" s="12"/>
      <c r="B937" s="199"/>
      <c r="C937" s="200"/>
      <c r="D937" s="201" t="s">
        <v>70</v>
      </c>
      <c r="E937" s="213" t="s">
        <v>1298</v>
      </c>
      <c r="F937" s="213" t="s">
        <v>1299</v>
      </c>
      <c r="G937" s="200"/>
      <c r="H937" s="200"/>
      <c r="I937" s="203"/>
      <c r="J937" s="214">
        <f>BK937</f>
        <v>0</v>
      </c>
      <c r="K937" s="200"/>
      <c r="L937" s="205"/>
      <c r="M937" s="206"/>
      <c r="N937" s="207"/>
      <c r="O937" s="207"/>
      <c r="P937" s="208">
        <f>SUM(P938:P947)</f>
        <v>0</v>
      </c>
      <c r="Q937" s="207"/>
      <c r="R937" s="208">
        <f>SUM(R938:R947)</f>
        <v>0.031859100000000001</v>
      </c>
      <c r="S937" s="207"/>
      <c r="T937" s="209">
        <f>SUM(T938:T947)</f>
        <v>0</v>
      </c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R937" s="210" t="s">
        <v>80</v>
      </c>
      <c r="AT937" s="211" t="s">
        <v>70</v>
      </c>
      <c r="AU937" s="211" t="s">
        <v>78</v>
      </c>
      <c r="AY937" s="210" t="s">
        <v>161</v>
      </c>
      <c r="BK937" s="212">
        <f>SUM(BK938:BK947)</f>
        <v>0</v>
      </c>
    </row>
    <row r="938" s="2" customFormat="1" ht="16.5" customHeight="1">
      <c r="A938" s="41"/>
      <c r="B938" s="42"/>
      <c r="C938" s="215" t="s">
        <v>746</v>
      </c>
      <c r="D938" s="215" t="s">
        <v>163</v>
      </c>
      <c r="E938" s="216" t="s">
        <v>1300</v>
      </c>
      <c r="F938" s="217" t="s">
        <v>1301</v>
      </c>
      <c r="G938" s="218" t="s">
        <v>175</v>
      </c>
      <c r="H938" s="219">
        <v>61.945</v>
      </c>
      <c r="I938" s="220"/>
      <c r="J938" s="221">
        <f>ROUND(I938*H938,2)</f>
        <v>0</v>
      </c>
      <c r="K938" s="217" t="s">
        <v>167</v>
      </c>
      <c r="L938" s="47"/>
      <c r="M938" s="222" t="s">
        <v>19</v>
      </c>
      <c r="N938" s="223" t="s">
        <v>42</v>
      </c>
      <c r="O938" s="87"/>
      <c r="P938" s="224">
        <f>O938*H938</f>
        <v>0</v>
      </c>
      <c r="Q938" s="224">
        <v>0.00020000000000000001</v>
      </c>
      <c r="R938" s="224">
        <f>Q938*H938</f>
        <v>0.012389000000000001</v>
      </c>
      <c r="S938" s="224">
        <v>0</v>
      </c>
      <c r="T938" s="225">
        <f>S938*H938</f>
        <v>0</v>
      </c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R938" s="226" t="s">
        <v>212</v>
      </c>
      <c r="AT938" s="226" t="s">
        <v>163</v>
      </c>
      <c r="AU938" s="226" t="s">
        <v>80</v>
      </c>
      <c r="AY938" s="20" t="s">
        <v>161</v>
      </c>
      <c r="BE938" s="227">
        <f>IF(N938="základní",J938,0)</f>
        <v>0</v>
      </c>
      <c r="BF938" s="227">
        <f>IF(N938="snížená",J938,0)</f>
        <v>0</v>
      </c>
      <c r="BG938" s="227">
        <f>IF(N938="zákl. přenesená",J938,0)</f>
        <v>0</v>
      </c>
      <c r="BH938" s="227">
        <f>IF(N938="sníž. přenesená",J938,0)</f>
        <v>0</v>
      </c>
      <c r="BI938" s="227">
        <f>IF(N938="nulová",J938,0)</f>
        <v>0</v>
      </c>
      <c r="BJ938" s="20" t="s">
        <v>78</v>
      </c>
      <c r="BK938" s="227">
        <f>ROUND(I938*H938,2)</f>
        <v>0</v>
      </c>
      <c r="BL938" s="20" t="s">
        <v>212</v>
      </c>
      <c r="BM938" s="226" t="s">
        <v>1302</v>
      </c>
    </row>
    <row r="939" s="2" customFormat="1">
      <c r="A939" s="41"/>
      <c r="B939" s="42"/>
      <c r="C939" s="43"/>
      <c r="D939" s="228" t="s">
        <v>169</v>
      </c>
      <c r="E939" s="43"/>
      <c r="F939" s="229" t="s">
        <v>1303</v>
      </c>
      <c r="G939" s="43"/>
      <c r="H939" s="43"/>
      <c r="I939" s="230"/>
      <c r="J939" s="43"/>
      <c r="K939" s="43"/>
      <c r="L939" s="47"/>
      <c r="M939" s="231"/>
      <c r="N939" s="232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169</v>
      </c>
      <c r="AU939" s="20" t="s">
        <v>80</v>
      </c>
    </row>
    <row r="940" s="2" customFormat="1">
      <c r="A940" s="41"/>
      <c r="B940" s="42"/>
      <c r="C940" s="43"/>
      <c r="D940" s="233" t="s">
        <v>171</v>
      </c>
      <c r="E940" s="43"/>
      <c r="F940" s="234" t="s">
        <v>1304</v>
      </c>
      <c r="G940" s="43"/>
      <c r="H940" s="43"/>
      <c r="I940" s="230"/>
      <c r="J940" s="43"/>
      <c r="K940" s="43"/>
      <c r="L940" s="47"/>
      <c r="M940" s="231"/>
      <c r="N940" s="232"/>
      <c r="O940" s="87"/>
      <c r="P940" s="87"/>
      <c r="Q940" s="87"/>
      <c r="R940" s="87"/>
      <c r="S940" s="87"/>
      <c r="T940" s="88"/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T940" s="20" t="s">
        <v>171</v>
      </c>
      <c r="AU940" s="20" t="s">
        <v>80</v>
      </c>
    </row>
    <row r="941" s="13" customFormat="1">
      <c r="A941" s="13"/>
      <c r="B941" s="235"/>
      <c r="C941" s="236"/>
      <c r="D941" s="228" t="s">
        <v>196</v>
      </c>
      <c r="E941" s="237" t="s">
        <v>19</v>
      </c>
      <c r="F941" s="238" t="s">
        <v>1305</v>
      </c>
      <c r="G941" s="236"/>
      <c r="H941" s="239">
        <v>61.945</v>
      </c>
      <c r="I941" s="240"/>
      <c r="J941" s="236"/>
      <c r="K941" s="236"/>
      <c r="L941" s="241"/>
      <c r="M941" s="242"/>
      <c r="N941" s="243"/>
      <c r="O941" s="243"/>
      <c r="P941" s="243"/>
      <c r="Q941" s="243"/>
      <c r="R941" s="243"/>
      <c r="S941" s="243"/>
      <c r="T941" s="244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5" t="s">
        <v>196</v>
      </c>
      <c r="AU941" s="245" t="s">
        <v>80</v>
      </c>
      <c r="AV941" s="13" t="s">
        <v>80</v>
      </c>
      <c r="AW941" s="13" t="s">
        <v>33</v>
      </c>
      <c r="AX941" s="13" t="s">
        <v>71</v>
      </c>
      <c r="AY941" s="245" t="s">
        <v>161</v>
      </c>
    </row>
    <row r="942" s="14" customFormat="1">
      <c r="A942" s="14"/>
      <c r="B942" s="246"/>
      <c r="C942" s="247"/>
      <c r="D942" s="228" t="s">
        <v>196</v>
      </c>
      <c r="E942" s="248" t="s">
        <v>19</v>
      </c>
      <c r="F942" s="249" t="s">
        <v>198</v>
      </c>
      <c r="G942" s="247"/>
      <c r="H942" s="250">
        <v>61.945</v>
      </c>
      <c r="I942" s="251"/>
      <c r="J942" s="247"/>
      <c r="K942" s="247"/>
      <c r="L942" s="252"/>
      <c r="M942" s="253"/>
      <c r="N942" s="254"/>
      <c r="O942" s="254"/>
      <c r="P942" s="254"/>
      <c r="Q942" s="254"/>
      <c r="R942" s="254"/>
      <c r="S942" s="254"/>
      <c r="T942" s="255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6" t="s">
        <v>196</v>
      </c>
      <c r="AU942" s="256" t="s">
        <v>80</v>
      </c>
      <c r="AV942" s="14" t="s">
        <v>168</v>
      </c>
      <c r="AW942" s="14" t="s">
        <v>33</v>
      </c>
      <c r="AX942" s="14" t="s">
        <v>78</v>
      </c>
      <c r="AY942" s="256" t="s">
        <v>161</v>
      </c>
    </row>
    <row r="943" s="2" customFormat="1" ht="16.5" customHeight="1">
      <c r="A943" s="41"/>
      <c r="B943" s="42"/>
      <c r="C943" s="215" t="s">
        <v>1306</v>
      </c>
      <c r="D943" s="215" t="s">
        <v>163</v>
      </c>
      <c r="E943" s="216" t="s">
        <v>1307</v>
      </c>
      <c r="F943" s="217" t="s">
        <v>1308</v>
      </c>
      <c r="G943" s="218" t="s">
        <v>175</v>
      </c>
      <c r="H943" s="219">
        <v>74.885000000000005</v>
      </c>
      <c r="I943" s="220"/>
      <c r="J943" s="221">
        <f>ROUND(I943*H943,2)</f>
        <v>0</v>
      </c>
      <c r="K943" s="217" t="s">
        <v>167</v>
      </c>
      <c r="L943" s="47"/>
      <c r="M943" s="222" t="s">
        <v>19</v>
      </c>
      <c r="N943" s="223" t="s">
        <v>42</v>
      </c>
      <c r="O943" s="87"/>
      <c r="P943" s="224">
        <f>O943*H943</f>
        <v>0</v>
      </c>
      <c r="Q943" s="224">
        <v>0.00025999999999999998</v>
      </c>
      <c r="R943" s="224">
        <f>Q943*H943</f>
        <v>0.019470100000000001</v>
      </c>
      <c r="S943" s="224">
        <v>0</v>
      </c>
      <c r="T943" s="225">
        <f>S943*H943</f>
        <v>0</v>
      </c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R943" s="226" t="s">
        <v>212</v>
      </c>
      <c r="AT943" s="226" t="s">
        <v>163</v>
      </c>
      <c r="AU943" s="226" t="s">
        <v>80</v>
      </c>
      <c r="AY943" s="20" t="s">
        <v>161</v>
      </c>
      <c r="BE943" s="227">
        <f>IF(N943="základní",J943,0)</f>
        <v>0</v>
      </c>
      <c r="BF943" s="227">
        <f>IF(N943="snížená",J943,0)</f>
        <v>0</v>
      </c>
      <c r="BG943" s="227">
        <f>IF(N943="zákl. přenesená",J943,0)</f>
        <v>0</v>
      </c>
      <c r="BH943" s="227">
        <f>IF(N943="sníž. přenesená",J943,0)</f>
        <v>0</v>
      </c>
      <c r="BI943" s="227">
        <f>IF(N943="nulová",J943,0)</f>
        <v>0</v>
      </c>
      <c r="BJ943" s="20" t="s">
        <v>78</v>
      </c>
      <c r="BK943" s="227">
        <f>ROUND(I943*H943,2)</f>
        <v>0</v>
      </c>
      <c r="BL943" s="20" t="s">
        <v>212</v>
      </c>
      <c r="BM943" s="226" t="s">
        <v>1309</v>
      </c>
    </row>
    <row r="944" s="2" customFormat="1">
      <c r="A944" s="41"/>
      <c r="B944" s="42"/>
      <c r="C944" s="43"/>
      <c r="D944" s="228" t="s">
        <v>169</v>
      </c>
      <c r="E944" s="43"/>
      <c r="F944" s="229" t="s">
        <v>1310</v>
      </c>
      <c r="G944" s="43"/>
      <c r="H944" s="43"/>
      <c r="I944" s="230"/>
      <c r="J944" s="43"/>
      <c r="K944" s="43"/>
      <c r="L944" s="47"/>
      <c r="M944" s="231"/>
      <c r="N944" s="232"/>
      <c r="O944" s="87"/>
      <c r="P944" s="87"/>
      <c r="Q944" s="87"/>
      <c r="R944" s="87"/>
      <c r="S944" s="87"/>
      <c r="T944" s="88"/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T944" s="20" t="s">
        <v>169</v>
      </c>
      <c r="AU944" s="20" t="s">
        <v>80</v>
      </c>
    </row>
    <row r="945" s="2" customFormat="1">
      <c r="A945" s="41"/>
      <c r="B945" s="42"/>
      <c r="C945" s="43"/>
      <c r="D945" s="233" t="s">
        <v>171</v>
      </c>
      <c r="E945" s="43"/>
      <c r="F945" s="234" t="s">
        <v>1311</v>
      </c>
      <c r="G945" s="43"/>
      <c r="H945" s="43"/>
      <c r="I945" s="230"/>
      <c r="J945" s="43"/>
      <c r="K945" s="43"/>
      <c r="L945" s="47"/>
      <c r="M945" s="231"/>
      <c r="N945" s="232"/>
      <c r="O945" s="87"/>
      <c r="P945" s="87"/>
      <c r="Q945" s="87"/>
      <c r="R945" s="87"/>
      <c r="S945" s="87"/>
      <c r="T945" s="88"/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T945" s="20" t="s">
        <v>171</v>
      </c>
      <c r="AU945" s="20" t="s">
        <v>80</v>
      </c>
    </row>
    <row r="946" s="13" customFormat="1">
      <c r="A946" s="13"/>
      <c r="B946" s="235"/>
      <c r="C946" s="236"/>
      <c r="D946" s="228" t="s">
        <v>196</v>
      </c>
      <c r="E946" s="237" t="s">
        <v>19</v>
      </c>
      <c r="F946" s="238" t="s">
        <v>1312</v>
      </c>
      <c r="G946" s="236"/>
      <c r="H946" s="239">
        <v>74.885000000000005</v>
      </c>
      <c r="I946" s="240"/>
      <c r="J946" s="236"/>
      <c r="K946" s="236"/>
      <c r="L946" s="241"/>
      <c r="M946" s="242"/>
      <c r="N946" s="243"/>
      <c r="O946" s="243"/>
      <c r="P946" s="243"/>
      <c r="Q946" s="243"/>
      <c r="R946" s="243"/>
      <c r="S946" s="243"/>
      <c r="T946" s="244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5" t="s">
        <v>196</v>
      </c>
      <c r="AU946" s="245" t="s">
        <v>80</v>
      </c>
      <c r="AV946" s="13" t="s">
        <v>80</v>
      </c>
      <c r="AW946" s="13" t="s">
        <v>33</v>
      </c>
      <c r="AX946" s="13" t="s">
        <v>71</v>
      </c>
      <c r="AY946" s="245" t="s">
        <v>161</v>
      </c>
    </row>
    <row r="947" s="14" customFormat="1">
      <c r="A947" s="14"/>
      <c r="B947" s="246"/>
      <c r="C947" s="247"/>
      <c r="D947" s="228" t="s">
        <v>196</v>
      </c>
      <c r="E947" s="248" t="s">
        <v>19</v>
      </c>
      <c r="F947" s="249" t="s">
        <v>198</v>
      </c>
      <c r="G947" s="247"/>
      <c r="H947" s="250">
        <v>74.885000000000005</v>
      </c>
      <c r="I947" s="251"/>
      <c r="J947" s="247"/>
      <c r="K947" s="247"/>
      <c r="L947" s="252"/>
      <c r="M947" s="288"/>
      <c r="N947" s="289"/>
      <c r="O947" s="289"/>
      <c r="P947" s="289"/>
      <c r="Q947" s="289"/>
      <c r="R947" s="289"/>
      <c r="S947" s="289"/>
      <c r="T947" s="290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6" t="s">
        <v>196</v>
      </c>
      <c r="AU947" s="256" t="s">
        <v>80</v>
      </c>
      <c r="AV947" s="14" t="s">
        <v>168</v>
      </c>
      <c r="AW947" s="14" t="s">
        <v>33</v>
      </c>
      <c r="AX947" s="14" t="s">
        <v>78</v>
      </c>
      <c r="AY947" s="256" t="s">
        <v>161</v>
      </c>
    </row>
    <row r="948" s="2" customFormat="1" ht="6.96" customHeight="1">
      <c r="A948" s="41"/>
      <c r="B948" s="62"/>
      <c r="C948" s="63"/>
      <c r="D948" s="63"/>
      <c r="E948" s="63"/>
      <c r="F948" s="63"/>
      <c r="G948" s="63"/>
      <c r="H948" s="63"/>
      <c r="I948" s="63"/>
      <c r="J948" s="63"/>
      <c r="K948" s="63"/>
      <c r="L948" s="47"/>
      <c r="M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</row>
  </sheetData>
  <sheetProtection sheet="1" autoFilter="0" formatColumns="0" formatRows="0" objects="1" scenarios="1" spinCount="100000" saltValue="9m0E7dX1KrHHZelZJP+0f2wvIzWIszZS668Qrd0et+MxwNkaDJFJPXJeKT0wvFE4Akcf+RHqRiDzuHw7GD1zdw==" hashValue="lD8LKi4q2HMrLnas6zRYQxdMCQmPvGZniP2uXlIa+v//QHcOpIuTdMy4boektNgR3HuSCV/ztyp2j7ACS4KgmA==" algorithmName="SHA-512" password="CC35"/>
  <autoFilter ref="C110:K9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9:H99"/>
    <mergeCell ref="E101:H101"/>
    <mergeCell ref="E103:H103"/>
    <mergeCell ref="L2:V2"/>
  </mergeCells>
  <hyperlinks>
    <hyperlink ref="F116" r:id="rId1" display="https://podminky.urs.cz/item/CS_URS_2024_01/112201113"/>
    <hyperlink ref="F119" r:id="rId2" display="https://podminky.urs.cz/item/CS_URS_2024_01/113107112"/>
    <hyperlink ref="F122" r:id="rId3" display="https://podminky.urs.cz/item/CS_URS_2024_01/113107337"/>
    <hyperlink ref="F125" r:id="rId4" display="https://podminky.urs.cz/item/CS_URS_2024_01/121112003"/>
    <hyperlink ref="F128" r:id="rId5" display="https://podminky.urs.cz/item/CS_URS_2024_01/132212131"/>
    <hyperlink ref="F133" r:id="rId6" display="https://podminky.urs.cz/item/CS_URS_2024_01/132212331"/>
    <hyperlink ref="F138" r:id="rId7" display="https://podminky.urs.cz/item/CS_URS_2024_01/162211311"/>
    <hyperlink ref="F141" r:id="rId8" display="https://podminky.urs.cz/item/CS_URS_2024_01/162211319"/>
    <hyperlink ref="F146" r:id="rId9" display="https://podminky.urs.cz/item/CS_URS_2024_01/171111103"/>
    <hyperlink ref="F149" r:id="rId10" display="https://podminky.urs.cz/item/CS_URS_2024_01/174111101"/>
    <hyperlink ref="F154" r:id="rId11" display="https://podminky.urs.cz/item/CS_URS_2024_01/181311103"/>
    <hyperlink ref="F159" r:id="rId12" display="https://podminky.urs.cz/item/CS_URS_2024_01/181411141"/>
    <hyperlink ref="F167" r:id="rId13" display="https://podminky.urs.cz/item/CS_URS_2024_01/274313711"/>
    <hyperlink ref="F170" r:id="rId14" display="https://podminky.urs.cz/item/CS_URS_2024_01/274351121"/>
    <hyperlink ref="F175" r:id="rId15" display="https://podminky.urs.cz/item/CS_URS_2024_01/274351122"/>
    <hyperlink ref="F183" r:id="rId16" display="https://podminky.urs.cz/item/CS_URS_2024_01/317944323"/>
    <hyperlink ref="F188" r:id="rId17" display="https://podminky.urs.cz/item/CS_URS_2024_01/319202212"/>
    <hyperlink ref="F193" r:id="rId18" display="https://podminky.urs.cz/item/CS_URS_2024_01/342241112"/>
    <hyperlink ref="F199" r:id="rId19" display="https://podminky.urs.cz/item/CS_URS_2024_01/342241191"/>
    <hyperlink ref="F209" r:id="rId20" display="https://podminky.urs.cz/item/CS_URS_2024_01/417321515"/>
    <hyperlink ref="F214" r:id="rId21" display="https://podminky.urs.cz/item/CS_URS_2024_01/417351115"/>
    <hyperlink ref="F219" r:id="rId22" display="https://podminky.urs.cz/item/CS_URS_2024_01/417351116"/>
    <hyperlink ref="F222" r:id="rId23" display="https://podminky.urs.cz/item/CS_URS_2024_01/417361821"/>
    <hyperlink ref="F226" r:id="rId24" display="https://podminky.urs.cz/item/CS_URS_2024_01/561121103"/>
    <hyperlink ref="F235" r:id="rId25" display="https://podminky.urs.cz/item/CS_URS_2024_01/564261011"/>
    <hyperlink ref="F245" r:id="rId26" display="https://podminky.urs.cz/item/CS_URS_2024_01/596211110"/>
    <hyperlink ref="F256" r:id="rId27" display="https://podminky.urs.cz/item/CS_URS_2024_01/612131101"/>
    <hyperlink ref="F265" r:id="rId28" display="https://podminky.urs.cz/item/CS_URS_2024_01/612321121"/>
    <hyperlink ref="F268" r:id="rId29" display="https://podminky.urs.cz/item/CS_URS_2024_01/612321131"/>
    <hyperlink ref="F273" r:id="rId30" display="https://podminky.urs.cz/item/CS_URS_2024_01/612321191"/>
    <hyperlink ref="F276" r:id="rId31" display="https://podminky.urs.cz/item/CS_URS_2024_01/612631001"/>
    <hyperlink ref="F288" r:id="rId32" display="https://podminky.urs.cz/item/CS_URS_2024_01/622131151"/>
    <hyperlink ref="F293" r:id="rId33" display="https://podminky.urs.cz/item/CS_URS_2024_01/622151021"/>
    <hyperlink ref="F298" r:id="rId34" display="https://podminky.urs.cz/item/CS_URS_2024_01/622324411"/>
    <hyperlink ref="F301" r:id="rId35" display="https://podminky.urs.cz/item/CS_URS_2024_01/622511122"/>
    <hyperlink ref="F304" r:id="rId36" display="https://podminky.urs.cz/item/CS_URS_2024_01/622631001"/>
    <hyperlink ref="F314" r:id="rId37" display="https://podminky.urs.cz/item/CS_URS_2024_01/631311125"/>
    <hyperlink ref="F319" r:id="rId38" display="https://podminky.urs.cz/item/CS_URS_2024_01/631319173"/>
    <hyperlink ref="F322" r:id="rId39" display="https://podminky.urs.cz/item/CS_URS_2024_01/631362021"/>
    <hyperlink ref="F327" r:id="rId40" display="https://podminky.urs.cz/item/CS_URS_2024_01/632450124"/>
    <hyperlink ref="F332" r:id="rId41" display="https://podminky.urs.cz/item/CS_URS_2024_01/632451456"/>
    <hyperlink ref="F337" r:id="rId42" display="https://podminky.urs.cz/item/CS_URS_2024_01/632451491"/>
    <hyperlink ref="F344" r:id="rId43" display="https://podminky.urs.cz/item/CS_URS_2024_01/637111113"/>
    <hyperlink ref="F347" r:id="rId44" display="https://podminky.urs.cz/item/CS_URS_2024_01/637211131"/>
    <hyperlink ref="F352" r:id="rId45" display="https://podminky.urs.cz/item/CS_URS_2024_01/637311131"/>
    <hyperlink ref="F358" r:id="rId46" display="https://podminky.urs.cz/item/CS_URS_2024_01/094103000"/>
    <hyperlink ref="F363" r:id="rId47" display="https://podminky.urs.cz/item/CS_URS_2024_01/916231213"/>
    <hyperlink ref="F370" r:id="rId48" display="https://podminky.urs.cz/item/CS_URS_2024_01/916991121"/>
    <hyperlink ref="F377" r:id="rId49" display="https://podminky.urs.cz/item/CS_URS_2024_01/941211111"/>
    <hyperlink ref="F380" r:id="rId50" display="https://podminky.urs.cz/item/CS_URS_2024_01/941211211"/>
    <hyperlink ref="F385" r:id="rId51" display="https://podminky.urs.cz/item/CS_URS_2024_01/941211811"/>
    <hyperlink ref="F388" r:id="rId52" display="https://podminky.urs.cz/item/CS_URS_2024_01/949101111"/>
    <hyperlink ref="F391" r:id="rId53" display="https://podminky.urs.cz/item/CS_URS_2024_01/952901111"/>
    <hyperlink ref="F396" r:id="rId54" display="https://podminky.urs.cz/item/CS_URS_2024_01/953943212"/>
    <hyperlink ref="F403" r:id="rId55" display="https://podminky.urs.cz/item/CS_URS_2024_01/961044111"/>
    <hyperlink ref="F408" r:id="rId56" display="https://podminky.urs.cz/item/CS_URS_2024_01/962031132"/>
    <hyperlink ref="F413" r:id="rId57" display="https://podminky.urs.cz/item/CS_URS_2024_01/962031133"/>
    <hyperlink ref="F418" r:id="rId58" display="https://podminky.urs.cz/item/CS_URS_2024_01/965043441"/>
    <hyperlink ref="F423" r:id="rId59" display="https://podminky.urs.cz/item/CS_URS_2024_01/965049112"/>
    <hyperlink ref="F426" r:id="rId60" display="https://podminky.urs.cz/item/CS_URS_2024_01/965082933"/>
    <hyperlink ref="F431" r:id="rId61" display="https://podminky.urs.cz/item/CS_URS_2024_01/966032911"/>
    <hyperlink ref="F436" r:id="rId62" display="https://podminky.urs.cz/item/CS_URS_2024_01/968072354"/>
    <hyperlink ref="F441" r:id="rId63" display="https://podminky.urs.cz/item/CS_URS_2024_01/968062355"/>
    <hyperlink ref="F446" r:id="rId64" display="https://podminky.urs.cz/item/CS_URS_2024_01/968072455"/>
    <hyperlink ref="F449" r:id="rId65" display="https://podminky.urs.cz/item/CS_URS_2024_01/968072456"/>
    <hyperlink ref="F454" r:id="rId66" display="https://podminky.urs.cz/item/CS_URS_2024_01/971033541"/>
    <hyperlink ref="F459" r:id="rId67" display="https://podminky.urs.cz/item/CS_URS_2024_01/978013191"/>
    <hyperlink ref="F464" r:id="rId68" display="https://podminky.urs.cz/item/CS_URS_2024_01/978059541"/>
    <hyperlink ref="F469" r:id="rId69" display="https://podminky.urs.cz/item/CS_URS_2024_01/981011112"/>
    <hyperlink ref="F475" r:id="rId70" display="https://podminky.urs.cz/item/CS_URS_2024_01/981511111"/>
    <hyperlink ref="F482" r:id="rId71" display="https://podminky.urs.cz/item/CS_URS_2024_01/985131111"/>
    <hyperlink ref="F487" r:id="rId72" display="https://podminky.urs.cz/item/CS_URS_2024_01/985131311"/>
    <hyperlink ref="F492" r:id="rId73" display="https://podminky.urs.cz/item/CS_URS_2024_01/985221101"/>
    <hyperlink ref="F501" r:id="rId74" display="https://podminky.urs.cz/item/CS_URS_2024_01/993111111"/>
    <hyperlink ref="F505" r:id="rId75" display="https://podminky.urs.cz/item/CS_URS_2024_01/997013111"/>
    <hyperlink ref="F508" r:id="rId76" display="https://podminky.urs.cz/item/CS_URS_2024_01/997013501"/>
    <hyperlink ref="F511" r:id="rId77" display="https://podminky.urs.cz/item/CS_URS_2024_01/997013509"/>
    <hyperlink ref="F516" r:id="rId78" display="https://podminky.urs.cz/item/CS_URS_2024_01/997013871"/>
    <hyperlink ref="F520" r:id="rId79" display="https://podminky.urs.cz/item/CS_URS_2024_01/998011001"/>
    <hyperlink ref="F525" r:id="rId80" display="https://podminky.urs.cz/item/CS_URS_2024_01/711111001"/>
    <hyperlink ref="F534" r:id="rId81" display="https://podminky.urs.cz/item/CS_URS_2024_01/711141559"/>
    <hyperlink ref="F551" r:id="rId82" display="https://podminky.urs.cz/item/CS_URS_2024_01/711142559"/>
    <hyperlink ref="F561" r:id="rId83" display="https://podminky.urs.cz/item/CS_URS_2024_01/711161222"/>
    <hyperlink ref="F566" r:id="rId84" display="https://podminky.urs.cz/item/CS_URS_2024_01/711161383"/>
    <hyperlink ref="F571" r:id="rId85" display="https://podminky.urs.cz/item/CS_URS_2024_01/711192202"/>
    <hyperlink ref="F581" r:id="rId86" display="https://podminky.urs.cz/item/CS_URS_2024_01/998711101"/>
    <hyperlink ref="F585" r:id="rId87" display="https://podminky.urs.cz/item/CS_URS_2024_01/712331101"/>
    <hyperlink ref="F594" r:id="rId88" display="https://podminky.urs.cz/item/CS_URS_2024_01/998712101"/>
    <hyperlink ref="F598" r:id="rId89" display="https://podminky.urs.cz/item/CS_URS_2024_01/721249115"/>
    <hyperlink ref="F605" r:id="rId90" display="https://podminky.urs.cz/item/CS_URS_2024_01/998721101"/>
    <hyperlink ref="F609" r:id="rId91" display="https://podminky.urs.cz/item/CS_URS_2024_01/725210821"/>
    <hyperlink ref="F618" r:id="rId92" display="https://podminky.urs.cz/item/CS_URS_2024_01/762083122"/>
    <hyperlink ref="F623" r:id="rId93" display="https://podminky.urs.cz/item/CS_URS_2024_01/762085103"/>
    <hyperlink ref="F630" r:id="rId94" display="https://podminky.urs.cz/item/CS_URS_2024_01/762085113"/>
    <hyperlink ref="F644" r:id="rId95" display="https://podminky.urs.cz/item/CS_URS_2024_01/762123130"/>
    <hyperlink ref="F654" r:id="rId96" display="https://podminky.urs.cz/item/CS_URS_2024_01/762195000"/>
    <hyperlink ref="F657" r:id="rId97" display="https://podminky.urs.cz/item/CS_URS_2024_01/762332132"/>
    <hyperlink ref="F679" r:id="rId98" display="https://podminky.urs.cz/item/CS_URS_2024_01/762332133"/>
    <hyperlink ref="F688" r:id="rId99" display="https://podminky.urs.cz/item/CS_URS_2024_01/762341210"/>
    <hyperlink ref="F695" r:id="rId100" display="https://podminky.urs.cz/item/CS_URS_2024_01/762341260"/>
    <hyperlink ref="F702" r:id="rId101" display="https://podminky.urs.cz/item/CS_URS_2024_01/762342511"/>
    <hyperlink ref="F709" r:id="rId102" display="https://podminky.urs.cz/item/CS_URS_2024_01/762395000"/>
    <hyperlink ref="F714" r:id="rId103" display="https://podminky.urs.cz/item/CS_URS_2024_01/998762101"/>
    <hyperlink ref="F718" r:id="rId104" display="https://podminky.urs.cz/item/CS_URS_2023_02/763131432R1"/>
    <hyperlink ref="F723" r:id="rId105" display="https://podminky.urs.cz/item/CS_URS_2024_01/763131714"/>
    <hyperlink ref="F726" r:id="rId106" display="https://podminky.urs.cz/item/CS_URS_2024_01/763331113"/>
    <hyperlink ref="F729" r:id="rId107" display="https://podminky.urs.cz/item/CS_URS_2024_01/998763301"/>
    <hyperlink ref="F733" r:id="rId108" display="https://podminky.urs.cz/item/CS_URS_2024_01/764002414"/>
    <hyperlink ref="F740" r:id="rId109" display="https://podminky.urs.cz/item/CS_URS_2024_01/764004801"/>
    <hyperlink ref="F745" r:id="rId110" display="https://podminky.urs.cz/item/CS_URS_2024_01/764004861"/>
    <hyperlink ref="F748" r:id="rId111" display="https://podminky.urs.cz/item/CS_URS_2024_01/764011612"/>
    <hyperlink ref="F753" r:id="rId112" display="https://podminky.urs.cz/item/CS_URS_2024_01/764111641"/>
    <hyperlink ref="F758" r:id="rId113" display="https://podminky.urs.cz/item/CS_URS_2024_01/764211626"/>
    <hyperlink ref="F763" r:id="rId114" display="https://podminky.urs.cz/item/CS_URS_2024_01/764212634"/>
    <hyperlink ref="F768" r:id="rId115" display="https://podminky.urs.cz/item/CS_URS_2024_01/764212662"/>
    <hyperlink ref="F773" r:id="rId116" display="https://podminky.urs.cz/item/CS_URS_2024_01/764212663"/>
    <hyperlink ref="F786" r:id="rId117" display="https://podminky.urs.cz/item/CS_URS_2024_01/764213455"/>
    <hyperlink ref="F791" r:id="rId118" display="https://podminky.urs.cz/item/CS_URS_2024_01/764216603"/>
    <hyperlink ref="F796" r:id="rId119" display="https://podminky.urs.cz/item/CS_URS_2024_01/764511601"/>
    <hyperlink ref="F801" r:id="rId120" display="https://podminky.urs.cz/item/CS_URS_2024_01/764511641"/>
    <hyperlink ref="F806" r:id="rId121" display="https://podminky.urs.cz/item/CS_URS_2024_01/764518621"/>
    <hyperlink ref="F811" r:id="rId122" display="https://podminky.urs.cz/item/CS_URS_2024_01/998764101"/>
    <hyperlink ref="F815" r:id="rId123" display="https://podminky.urs.cz/item/CS_URS_2024_01/766412214"/>
    <hyperlink ref="F825" r:id="rId124" display="https://podminky.urs.cz/item/CS_URS_2024_01/766417211"/>
    <hyperlink ref="F834" r:id="rId125" display="https://podminky.urs.cz/item/CS_URS_2024_01/998766101"/>
    <hyperlink ref="F838" r:id="rId126" display="https://podminky.urs.cz/item/CS_URS_2024_01/767620353"/>
    <hyperlink ref="F843" r:id="rId127" display="https://podminky.urs.cz/item/CS_URS_2024_01/767640112"/>
    <hyperlink ref="F854" r:id="rId128" display="https://podminky.urs.cz/item/CS_URS_2024_01/767661811"/>
    <hyperlink ref="F859" r:id="rId129" display="https://podminky.urs.cz/item/CS_URS_2024_01/767662120"/>
    <hyperlink ref="F866" r:id="rId130" display="https://podminky.urs.cz/item/CS_URS_2024_01/767662210"/>
    <hyperlink ref="F873" r:id="rId131" display="https://podminky.urs.cz/item/CS_URS_2024_01/767996702"/>
    <hyperlink ref="F879" r:id="rId132" display="https://podminky.urs.cz/item/CS_URS_2024_01/998767101"/>
    <hyperlink ref="F883" r:id="rId133" display="https://podminky.urs.cz/item/CS_URS_2024_01/771473810"/>
    <hyperlink ref="F887" r:id="rId134" display="https://podminky.urs.cz/item/CS_URS_2024_01/776201811"/>
    <hyperlink ref="F890" r:id="rId135" display="https://podminky.urs.cz/item/CS_URS_2024_01/776410811"/>
    <hyperlink ref="F896" r:id="rId136" display="https://podminky.urs.cz/item/CS_URS_2024_01/777131107"/>
    <hyperlink ref="F899" r:id="rId137" display="https://podminky.urs.cz/item/CS_URS_2024_01/777511131"/>
    <hyperlink ref="F902" r:id="rId138" display="https://podminky.urs.cz/item/CS_URS_2024_01/777511181"/>
    <hyperlink ref="F905" r:id="rId139" display="https://podminky.urs.cz/item/CS_URS_2024_01/998777101"/>
    <hyperlink ref="F909" r:id="rId140" display="https://podminky.urs.cz/item/CS_URS_2024_01/783113121"/>
    <hyperlink ref="F914" r:id="rId141" display="https://podminky.urs.cz/item/CS_URS_2024_01/783168101"/>
    <hyperlink ref="F923" r:id="rId142" display="https://podminky.urs.cz/item/CS_URS_2024_01/783823121"/>
    <hyperlink ref="F928" r:id="rId143" display="https://podminky.urs.cz/item/CS_URS_2024_01/783826655"/>
    <hyperlink ref="F933" r:id="rId144" display="https://podminky.urs.cz/item/CS_URS_2024_01/783827101"/>
    <hyperlink ref="F936" r:id="rId145" display="https://podminky.urs.cz/item/CS_URS_2024_01/783827109"/>
    <hyperlink ref="F940" r:id="rId146" display="https://podminky.urs.cz/item/CS_URS_2024_01/784181121"/>
    <hyperlink ref="F945" r:id="rId147" display="https://podminky.urs.cz/item/CS_URS_2024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1313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115</v>
      </c>
      <c r="G14" s="41"/>
      <c r="H14" s="41"/>
      <c r="I14" s="145" t="s">
        <v>23</v>
      </c>
      <c r="J14" s="149" t="str">
        <f>'Rekapitulace stavby'!AN8</f>
        <v>20. 6. 2024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železnic, státní organizace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STAV MORAVIA spol. s 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STAV MORAVIA spol. s r.o.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ROUND((SUM(BE87:BE169)),  2)</f>
        <v>0</v>
      </c>
      <c r="G35" s="41"/>
      <c r="H35" s="41"/>
      <c r="I35" s="160">
        <v>0.20999999999999999</v>
      </c>
      <c r="J35" s="159">
        <f>ROUND(((SUM(BE87:BE169))*I35),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ROUND((SUM(BF87:BF169)),  2)</f>
        <v>0</v>
      </c>
      <c r="G36" s="41"/>
      <c r="H36" s="41"/>
      <c r="I36" s="160">
        <v>0.12</v>
      </c>
      <c r="J36" s="159">
        <f>ROUND(((SUM(BF87:BF169))*I36),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ROUND((SUM(BG87:BG169)),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ROUND((SUM(BH87:BH169)),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ROUND((SUM(BI87:BI169)),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Údržba, opravy a odstraňování závad u SPS v obvodu OŘ OVA 2024–Střítež u Českého Těšína ON–optimalizace budovy zastávky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113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900 - ORIENTAČNÍ SYSTÉM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20. 6. 2024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Správa železnic, státní organizace</v>
      </c>
      <c r="G58" s="43"/>
      <c r="H58" s="43"/>
      <c r="I58" s="35" t="s">
        <v>31</v>
      </c>
      <c r="J58" s="39" t="str">
        <f>E23</f>
        <v>STAV MORAVIA spol. s 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STAV MORAVIA spol. s 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117</v>
      </c>
      <c r="D61" s="174"/>
      <c r="E61" s="174"/>
      <c r="F61" s="174"/>
      <c r="G61" s="174"/>
      <c r="H61" s="174"/>
      <c r="I61" s="174"/>
      <c r="J61" s="175" t="s">
        <v>118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7"/>
      <c r="C64" s="178"/>
      <c r="D64" s="179" t="s">
        <v>1314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1315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Údržba, opravy a odstraňování závad u SPS v obvodu OŘ OVA 2024–Střítež u Českého Těšína ON–optimalizace budovy zastávky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112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2" t="s">
        <v>113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114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900 - ORIENTAČNÍ SYSTÉM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F14</f>
        <v xml:space="preserve"> </v>
      </c>
      <c r="G81" s="43"/>
      <c r="H81" s="43"/>
      <c r="I81" s="35" t="s">
        <v>23</v>
      </c>
      <c r="J81" s="75" t="str">
        <f>IF(J14="","",J14)</f>
        <v>20. 6. 2024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25</v>
      </c>
      <c r="D83" s="43"/>
      <c r="E83" s="43"/>
      <c r="F83" s="30" t="str">
        <f>E17</f>
        <v>Správa železnic, státní organizace</v>
      </c>
      <c r="G83" s="43"/>
      <c r="H83" s="43"/>
      <c r="I83" s="35" t="s">
        <v>31</v>
      </c>
      <c r="J83" s="39" t="str">
        <f>E23</f>
        <v>STAV MORAVIA spol. s r.o.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29</v>
      </c>
      <c r="D84" s="43"/>
      <c r="E84" s="43"/>
      <c r="F84" s="30" t="str">
        <f>IF(E20="","",E20)</f>
        <v>Vyplň údaj</v>
      </c>
      <c r="G84" s="43"/>
      <c r="H84" s="43"/>
      <c r="I84" s="35" t="s">
        <v>34</v>
      </c>
      <c r="J84" s="39" t="str">
        <f>E26</f>
        <v>STAV MORAVIA spol. s r.o.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147</v>
      </c>
      <c r="D86" s="191" t="s">
        <v>56</v>
      </c>
      <c r="E86" s="191" t="s">
        <v>52</v>
      </c>
      <c r="F86" s="191" t="s">
        <v>53</v>
      </c>
      <c r="G86" s="191" t="s">
        <v>148</v>
      </c>
      <c r="H86" s="191" t="s">
        <v>149</v>
      </c>
      <c r="I86" s="191" t="s">
        <v>150</v>
      </c>
      <c r="J86" s="191" t="s">
        <v>118</v>
      </c>
      <c r="K86" s="192" t="s">
        <v>151</v>
      </c>
      <c r="L86" s="193"/>
      <c r="M86" s="95" t="s">
        <v>19</v>
      </c>
      <c r="N86" s="96" t="s">
        <v>41</v>
      </c>
      <c r="O86" s="96" t="s">
        <v>152</v>
      </c>
      <c r="P86" s="96" t="s">
        <v>153</v>
      </c>
      <c r="Q86" s="96" t="s">
        <v>154</v>
      </c>
      <c r="R86" s="96" t="s">
        <v>155</v>
      </c>
      <c r="S86" s="96" t="s">
        <v>156</v>
      </c>
      <c r="T86" s="97" t="s">
        <v>157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158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0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70</v>
      </c>
      <c r="AU87" s="20" t="s">
        <v>119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70</v>
      </c>
      <c r="E88" s="202" t="s">
        <v>1316</v>
      </c>
      <c r="F88" s="202" t="s">
        <v>1317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168</v>
      </c>
      <c r="AT88" s="211" t="s">
        <v>70</v>
      </c>
      <c r="AU88" s="211" t="s">
        <v>71</v>
      </c>
      <c r="AY88" s="210" t="s">
        <v>161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70</v>
      </c>
      <c r="E89" s="213" t="s">
        <v>1318</v>
      </c>
      <c r="F89" s="213" t="s">
        <v>1319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SUM(P90:P169)</f>
        <v>0</v>
      </c>
      <c r="Q89" s="207"/>
      <c r="R89" s="208">
        <f>SUM(R90:R169)</f>
        <v>0</v>
      </c>
      <c r="S89" s="207"/>
      <c r="T89" s="209">
        <f>SUM(T90:T169)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78</v>
      </c>
      <c r="AT89" s="211" t="s">
        <v>70</v>
      </c>
      <c r="AU89" s="211" t="s">
        <v>78</v>
      </c>
      <c r="AY89" s="210" t="s">
        <v>161</v>
      </c>
      <c r="BK89" s="212">
        <f>SUM(BK90:BK169)</f>
        <v>0</v>
      </c>
    </row>
    <row r="90" s="2" customFormat="1" ht="16.5" customHeight="1">
      <c r="A90" s="41"/>
      <c r="B90" s="42"/>
      <c r="C90" s="215" t="s">
        <v>78</v>
      </c>
      <c r="D90" s="215" t="s">
        <v>163</v>
      </c>
      <c r="E90" s="216" t="s">
        <v>1320</v>
      </c>
      <c r="F90" s="217" t="s">
        <v>1321</v>
      </c>
      <c r="G90" s="218" t="s">
        <v>166</v>
      </c>
      <c r="H90" s="219">
        <v>1</v>
      </c>
      <c r="I90" s="220"/>
      <c r="J90" s="221">
        <f>ROUND(I90*H90,2)</f>
        <v>0</v>
      </c>
      <c r="K90" s="217" t="s">
        <v>19</v>
      </c>
      <c r="L90" s="47"/>
      <c r="M90" s="222" t="s">
        <v>19</v>
      </c>
      <c r="N90" s="223" t="s">
        <v>42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168</v>
      </c>
      <c r="AT90" s="226" t="s">
        <v>163</v>
      </c>
      <c r="AU90" s="226" t="s">
        <v>80</v>
      </c>
      <c r="AY90" s="20" t="s">
        <v>161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78</v>
      </c>
      <c r="BK90" s="227">
        <f>ROUND(I90*H90,2)</f>
        <v>0</v>
      </c>
      <c r="BL90" s="20" t="s">
        <v>168</v>
      </c>
      <c r="BM90" s="226" t="s">
        <v>80</v>
      </c>
    </row>
    <row r="91" s="2" customFormat="1">
      <c r="A91" s="41"/>
      <c r="B91" s="42"/>
      <c r="C91" s="43"/>
      <c r="D91" s="228" t="s">
        <v>169</v>
      </c>
      <c r="E91" s="43"/>
      <c r="F91" s="229" t="s">
        <v>1321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169</v>
      </c>
      <c r="AU91" s="20" t="s">
        <v>80</v>
      </c>
    </row>
    <row r="92" s="2" customFormat="1">
      <c r="A92" s="41"/>
      <c r="B92" s="42"/>
      <c r="C92" s="43"/>
      <c r="D92" s="228" t="s">
        <v>1322</v>
      </c>
      <c r="E92" s="43"/>
      <c r="F92" s="291" t="s">
        <v>1323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1322</v>
      </c>
      <c r="AU92" s="20" t="s">
        <v>80</v>
      </c>
    </row>
    <row r="93" s="15" customFormat="1">
      <c r="A93" s="15"/>
      <c r="B93" s="267"/>
      <c r="C93" s="268"/>
      <c r="D93" s="228" t="s">
        <v>196</v>
      </c>
      <c r="E93" s="269" t="s">
        <v>19</v>
      </c>
      <c r="F93" s="270" t="s">
        <v>1324</v>
      </c>
      <c r="G93" s="268"/>
      <c r="H93" s="269" t="s">
        <v>19</v>
      </c>
      <c r="I93" s="271"/>
      <c r="J93" s="268"/>
      <c r="K93" s="268"/>
      <c r="L93" s="272"/>
      <c r="M93" s="273"/>
      <c r="N93" s="274"/>
      <c r="O93" s="274"/>
      <c r="P93" s="274"/>
      <c r="Q93" s="274"/>
      <c r="R93" s="274"/>
      <c r="S93" s="274"/>
      <c r="T93" s="27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76" t="s">
        <v>196</v>
      </c>
      <c r="AU93" s="276" t="s">
        <v>80</v>
      </c>
      <c r="AV93" s="15" t="s">
        <v>78</v>
      </c>
      <c r="AW93" s="15" t="s">
        <v>33</v>
      </c>
      <c r="AX93" s="15" t="s">
        <v>71</v>
      </c>
      <c r="AY93" s="276" t="s">
        <v>161</v>
      </c>
    </row>
    <row r="94" s="15" customFormat="1">
      <c r="A94" s="15"/>
      <c r="B94" s="267"/>
      <c r="C94" s="268"/>
      <c r="D94" s="228" t="s">
        <v>196</v>
      </c>
      <c r="E94" s="269" t="s">
        <v>19</v>
      </c>
      <c r="F94" s="270" t="s">
        <v>1325</v>
      </c>
      <c r="G94" s="268"/>
      <c r="H94" s="269" t="s">
        <v>19</v>
      </c>
      <c r="I94" s="271"/>
      <c r="J94" s="268"/>
      <c r="K94" s="268"/>
      <c r="L94" s="272"/>
      <c r="M94" s="273"/>
      <c r="N94" s="274"/>
      <c r="O94" s="274"/>
      <c r="P94" s="274"/>
      <c r="Q94" s="274"/>
      <c r="R94" s="274"/>
      <c r="S94" s="274"/>
      <c r="T94" s="27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76" t="s">
        <v>196</v>
      </c>
      <c r="AU94" s="276" t="s">
        <v>80</v>
      </c>
      <c r="AV94" s="15" t="s">
        <v>78</v>
      </c>
      <c r="AW94" s="15" t="s">
        <v>33</v>
      </c>
      <c r="AX94" s="15" t="s">
        <v>71</v>
      </c>
      <c r="AY94" s="276" t="s">
        <v>161</v>
      </c>
    </row>
    <row r="95" s="15" customFormat="1">
      <c r="A95" s="15"/>
      <c r="B95" s="267"/>
      <c r="C95" s="268"/>
      <c r="D95" s="228" t="s">
        <v>196</v>
      </c>
      <c r="E95" s="269" t="s">
        <v>19</v>
      </c>
      <c r="F95" s="270" t="s">
        <v>1326</v>
      </c>
      <c r="G95" s="268"/>
      <c r="H95" s="269" t="s">
        <v>19</v>
      </c>
      <c r="I95" s="271"/>
      <c r="J95" s="268"/>
      <c r="K95" s="268"/>
      <c r="L95" s="272"/>
      <c r="M95" s="273"/>
      <c r="N95" s="274"/>
      <c r="O95" s="274"/>
      <c r="P95" s="274"/>
      <c r="Q95" s="274"/>
      <c r="R95" s="274"/>
      <c r="S95" s="274"/>
      <c r="T95" s="27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76" t="s">
        <v>196</v>
      </c>
      <c r="AU95" s="276" t="s">
        <v>80</v>
      </c>
      <c r="AV95" s="15" t="s">
        <v>78</v>
      </c>
      <c r="AW95" s="15" t="s">
        <v>33</v>
      </c>
      <c r="AX95" s="15" t="s">
        <v>71</v>
      </c>
      <c r="AY95" s="276" t="s">
        <v>161</v>
      </c>
    </row>
    <row r="96" s="15" customFormat="1">
      <c r="A96" s="15"/>
      <c r="B96" s="267"/>
      <c r="C96" s="268"/>
      <c r="D96" s="228" t="s">
        <v>196</v>
      </c>
      <c r="E96" s="269" t="s">
        <v>19</v>
      </c>
      <c r="F96" s="270" t="s">
        <v>1327</v>
      </c>
      <c r="G96" s="268"/>
      <c r="H96" s="269" t="s">
        <v>19</v>
      </c>
      <c r="I96" s="271"/>
      <c r="J96" s="268"/>
      <c r="K96" s="268"/>
      <c r="L96" s="272"/>
      <c r="M96" s="273"/>
      <c r="N96" s="274"/>
      <c r="O96" s="274"/>
      <c r="P96" s="274"/>
      <c r="Q96" s="274"/>
      <c r="R96" s="274"/>
      <c r="S96" s="274"/>
      <c r="T96" s="27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76" t="s">
        <v>196</v>
      </c>
      <c r="AU96" s="276" t="s">
        <v>80</v>
      </c>
      <c r="AV96" s="15" t="s">
        <v>78</v>
      </c>
      <c r="AW96" s="15" t="s">
        <v>33</v>
      </c>
      <c r="AX96" s="15" t="s">
        <v>71</v>
      </c>
      <c r="AY96" s="276" t="s">
        <v>161</v>
      </c>
    </row>
    <row r="97" s="15" customFormat="1">
      <c r="A97" s="15"/>
      <c r="B97" s="267"/>
      <c r="C97" s="268"/>
      <c r="D97" s="228" t="s">
        <v>196</v>
      </c>
      <c r="E97" s="269" t="s">
        <v>19</v>
      </c>
      <c r="F97" s="270" t="s">
        <v>1328</v>
      </c>
      <c r="G97" s="268"/>
      <c r="H97" s="269" t="s">
        <v>19</v>
      </c>
      <c r="I97" s="271"/>
      <c r="J97" s="268"/>
      <c r="K97" s="268"/>
      <c r="L97" s="272"/>
      <c r="M97" s="273"/>
      <c r="N97" s="274"/>
      <c r="O97" s="274"/>
      <c r="P97" s="274"/>
      <c r="Q97" s="274"/>
      <c r="R97" s="274"/>
      <c r="S97" s="274"/>
      <c r="T97" s="27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76" t="s">
        <v>196</v>
      </c>
      <c r="AU97" s="276" t="s">
        <v>80</v>
      </c>
      <c r="AV97" s="15" t="s">
        <v>78</v>
      </c>
      <c r="AW97" s="15" t="s">
        <v>33</v>
      </c>
      <c r="AX97" s="15" t="s">
        <v>71</v>
      </c>
      <c r="AY97" s="276" t="s">
        <v>161</v>
      </c>
    </row>
    <row r="98" s="15" customFormat="1">
      <c r="A98" s="15"/>
      <c r="B98" s="267"/>
      <c r="C98" s="268"/>
      <c r="D98" s="228" t="s">
        <v>196</v>
      </c>
      <c r="E98" s="269" t="s">
        <v>19</v>
      </c>
      <c r="F98" s="270" t="s">
        <v>1329</v>
      </c>
      <c r="G98" s="268"/>
      <c r="H98" s="269" t="s">
        <v>19</v>
      </c>
      <c r="I98" s="271"/>
      <c r="J98" s="268"/>
      <c r="K98" s="268"/>
      <c r="L98" s="272"/>
      <c r="M98" s="273"/>
      <c r="N98" s="274"/>
      <c r="O98" s="274"/>
      <c r="P98" s="274"/>
      <c r="Q98" s="274"/>
      <c r="R98" s="274"/>
      <c r="S98" s="274"/>
      <c r="T98" s="27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6" t="s">
        <v>196</v>
      </c>
      <c r="AU98" s="276" t="s">
        <v>80</v>
      </c>
      <c r="AV98" s="15" t="s">
        <v>78</v>
      </c>
      <c r="AW98" s="15" t="s">
        <v>33</v>
      </c>
      <c r="AX98" s="15" t="s">
        <v>71</v>
      </c>
      <c r="AY98" s="276" t="s">
        <v>161</v>
      </c>
    </row>
    <row r="99" s="15" customFormat="1">
      <c r="A99" s="15"/>
      <c r="B99" s="267"/>
      <c r="C99" s="268"/>
      <c r="D99" s="228" t="s">
        <v>196</v>
      </c>
      <c r="E99" s="269" t="s">
        <v>19</v>
      </c>
      <c r="F99" s="270" t="s">
        <v>1330</v>
      </c>
      <c r="G99" s="268"/>
      <c r="H99" s="269" t="s">
        <v>19</v>
      </c>
      <c r="I99" s="271"/>
      <c r="J99" s="268"/>
      <c r="K99" s="268"/>
      <c r="L99" s="272"/>
      <c r="M99" s="273"/>
      <c r="N99" s="274"/>
      <c r="O99" s="274"/>
      <c r="P99" s="274"/>
      <c r="Q99" s="274"/>
      <c r="R99" s="274"/>
      <c r="S99" s="274"/>
      <c r="T99" s="27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6" t="s">
        <v>196</v>
      </c>
      <c r="AU99" s="276" t="s">
        <v>80</v>
      </c>
      <c r="AV99" s="15" t="s">
        <v>78</v>
      </c>
      <c r="AW99" s="15" t="s">
        <v>33</v>
      </c>
      <c r="AX99" s="15" t="s">
        <v>71</v>
      </c>
      <c r="AY99" s="276" t="s">
        <v>161</v>
      </c>
    </row>
    <row r="100" s="15" customFormat="1">
      <c r="A100" s="15"/>
      <c r="B100" s="267"/>
      <c r="C100" s="268"/>
      <c r="D100" s="228" t="s">
        <v>196</v>
      </c>
      <c r="E100" s="269" t="s">
        <v>19</v>
      </c>
      <c r="F100" s="270" t="s">
        <v>1331</v>
      </c>
      <c r="G100" s="268"/>
      <c r="H100" s="269" t="s">
        <v>19</v>
      </c>
      <c r="I100" s="271"/>
      <c r="J100" s="268"/>
      <c r="K100" s="268"/>
      <c r="L100" s="272"/>
      <c r="M100" s="273"/>
      <c r="N100" s="274"/>
      <c r="O100" s="274"/>
      <c r="P100" s="274"/>
      <c r="Q100" s="274"/>
      <c r="R100" s="274"/>
      <c r="S100" s="274"/>
      <c r="T100" s="27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6" t="s">
        <v>196</v>
      </c>
      <c r="AU100" s="276" t="s">
        <v>80</v>
      </c>
      <c r="AV100" s="15" t="s">
        <v>78</v>
      </c>
      <c r="AW100" s="15" t="s">
        <v>33</v>
      </c>
      <c r="AX100" s="15" t="s">
        <v>71</v>
      </c>
      <c r="AY100" s="276" t="s">
        <v>161</v>
      </c>
    </row>
    <row r="101" s="15" customFormat="1">
      <c r="A101" s="15"/>
      <c r="B101" s="267"/>
      <c r="C101" s="268"/>
      <c r="D101" s="228" t="s">
        <v>196</v>
      </c>
      <c r="E101" s="269" t="s">
        <v>19</v>
      </c>
      <c r="F101" s="270" t="s">
        <v>1332</v>
      </c>
      <c r="G101" s="268"/>
      <c r="H101" s="269" t="s">
        <v>19</v>
      </c>
      <c r="I101" s="271"/>
      <c r="J101" s="268"/>
      <c r="K101" s="268"/>
      <c r="L101" s="272"/>
      <c r="M101" s="273"/>
      <c r="N101" s="274"/>
      <c r="O101" s="274"/>
      <c r="P101" s="274"/>
      <c r="Q101" s="274"/>
      <c r="R101" s="274"/>
      <c r="S101" s="274"/>
      <c r="T101" s="27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6" t="s">
        <v>196</v>
      </c>
      <c r="AU101" s="276" t="s">
        <v>80</v>
      </c>
      <c r="AV101" s="15" t="s">
        <v>78</v>
      </c>
      <c r="AW101" s="15" t="s">
        <v>33</v>
      </c>
      <c r="AX101" s="15" t="s">
        <v>71</v>
      </c>
      <c r="AY101" s="276" t="s">
        <v>161</v>
      </c>
    </row>
    <row r="102" s="15" customFormat="1">
      <c r="A102" s="15"/>
      <c r="B102" s="267"/>
      <c r="C102" s="268"/>
      <c r="D102" s="228" t="s">
        <v>196</v>
      </c>
      <c r="E102" s="269" t="s">
        <v>19</v>
      </c>
      <c r="F102" s="270" t="s">
        <v>1327</v>
      </c>
      <c r="G102" s="268"/>
      <c r="H102" s="269" t="s">
        <v>19</v>
      </c>
      <c r="I102" s="271"/>
      <c r="J102" s="268"/>
      <c r="K102" s="268"/>
      <c r="L102" s="272"/>
      <c r="M102" s="273"/>
      <c r="N102" s="274"/>
      <c r="O102" s="274"/>
      <c r="P102" s="274"/>
      <c r="Q102" s="274"/>
      <c r="R102" s="274"/>
      <c r="S102" s="274"/>
      <c r="T102" s="27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76" t="s">
        <v>196</v>
      </c>
      <c r="AU102" s="276" t="s">
        <v>80</v>
      </c>
      <c r="AV102" s="15" t="s">
        <v>78</v>
      </c>
      <c r="AW102" s="15" t="s">
        <v>33</v>
      </c>
      <c r="AX102" s="15" t="s">
        <v>71</v>
      </c>
      <c r="AY102" s="276" t="s">
        <v>161</v>
      </c>
    </row>
    <row r="103" s="15" customFormat="1">
      <c r="A103" s="15"/>
      <c r="B103" s="267"/>
      <c r="C103" s="268"/>
      <c r="D103" s="228" t="s">
        <v>196</v>
      </c>
      <c r="E103" s="269" t="s">
        <v>19</v>
      </c>
      <c r="F103" s="270" t="s">
        <v>1333</v>
      </c>
      <c r="G103" s="268"/>
      <c r="H103" s="269" t="s">
        <v>19</v>
      </c>
      <c r="I103" s="271"/>
      <c r="J103" s="268"/>
      <c r="K103" s="268"/>
      <c r="L103" s="272"/>
      <c r="M103" s="273"/>
      <c r="N103" s="274"/>
      <c r="O103" s="274"/>
      <c r="P103" s="274"/>
      <c r="Q103" s="274"/>
      <c r="R103" s="274"/>
      <c r="S103" s="274"/>
      <c r="T103" s="27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6" t="s">
        <v>196</v>
      </c>
      <c r="AU103" s="276" t="s">
        <v>80</v>
      </c>
      <c r="AV103" s="15" t="s">
        <v>78</v>
      </c>
      <c r="AW103" s="15" t="s">
        <v>33</v>
      </c>
      <c r="AX103" s="15" t="s">
        <v>71</v>
      </c>
      <c r="AY103" s="276" t="s">
        <v>161</v>
      </c>
    </row>
    <row r="104" s="15" customFormat="1">
      <c r="A104" s="15"/>
      <c r="B104" s="267"/>
      <c r="C104" s="268"/>
      <c r="D104" s="228" t="s">
        <v>196</v>
      </c>
      <c r="E104" s="269" t="s">
        <v>19</v>
      </c>
      <c r="F104" s="270" t="s">
        <v>1334</v>
      </c>
      <c r="G104" s="268"/>
      <c r="H104" s="269" t="s">
        <v>19</v>
      </c>
      <c r="I104" s="271"/>
      <c r="J104" s="268"/>
      <c r="K104" s="268"/>
      <c r="L104" s="272"/>
      <c r="M104" s="273"/>
      <c r="N104" s="274"/>
      <c r="O104" s="274"/>
      <c r="P104" s="274"/>
      <c r="Q104" s="274"/>
      <c r="R104" s="274"/>
      <c r="S104" s="274"/>
      <c r="T104" s="27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76" t="s">
        <v>196</v>
      </c>
      <c r="AU104" s="276" t="s">
        <v>80</v>
      </c>
      <c r="AV104" s="15" t="s">
        <v>78</v>
      </c>
      <c r="AW104" s="15" t="s">
        <v>33</v>
      </c>
      <c r="AX104" s="15" t="s">
        <v>71</v>
      </c>
      <c r="AY104" s="276" t="s">
        <v>161</v>
      </c>
    </row>
    <row r="105" s="13" customFormat="1">
      <c r="A105" s="13"/>
      <c r="B105" s="235"/>
      <c r="C105" s="236"/>
      <c r="D105" s="228" t="s">
        <v>196</v>
      </c>
      <c r="E105" s="237" t="s">
        <v>19</v>
      </c>
      <c r="F105" s="238" t="s">
        <v>78</v>
      </c>
      <c r="G105" s="236"/>
      <c r="H105" s="239">
        <v>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196</v>
      </c>
      <c r="AU105" s="245" t="s">
        <v>80</v>
      </c>
      <c r="AV105" s="13" t="s">
        <v>80</v>
      </c>
      <c r="AW105" s="13" t="s">
        <v>33</v>
      </c>
      <c r="AX105" s="13" t="s">
        <v>71</v>
      </c>
      <c r="AY105" s="245" t="s">
        <v>161</v>
      </c>
    </row>
    <row r="106" s="14" customFormat="1">
      <c r="A106" s="14"/>
      <c r="B106" s="246"/>
      <c r="C106" s="247"/>
      <c r="D106" s="228" t="s">
        <v>196</v>
      </c>
      <c r="E106" s="248" t="s">
        <v>19</v>
      </c>
      <c r="F106" s="249" t="s">
        <v>198</v>
      </c>
      <c r="G106" s="247"/>
      <c r="H106" s="250">
        <v>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196</v>
      </c>
      <c r="AU106" s="256" t="s">
        <v>80</v>
      </c>
      <c r="AV106" s="14" t="s">
        <v>168</v>
      </c>
      <c r="AW106" s="14" t="s">
        <v>33</v>
      </c>
      <c r="AX106" s="14" t="s">
        <v>78</v>
      </c>
      <c r="AY106" s="256" t="s">
        <v>161</v>
      </c>
    </row>
    <row r="107" s="2" customFormat="1" ht="16.5" customHeight="1">
      <c r="A107" s="41"/>
      <c r="B107" s="42"/>
      <c r="C107" s="215" t="s">
        <v>80</v>
      </c>
      <c r="D107" s="215" t="s">
        <v>163</v>
      </c>
      <c r="E107" s="216" t="s">
        <v>1335</v>
      </c>
      <c r="F107" s="217" t="s">
        <v>1336</v>
      </c>
      <c r="G107" s="218" t="s">
        <v>166</v>
      </c>
      <c r="H107" s="219">
        <v>1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168</v>
      </c>
      <c r="AT107" s="226" t="s">
        <v>163</v>
      </c>
      <c r="AU107" s="226" t="s">
        <v>80</v>
      </c>
      <c r="AY107" s="20" t="s">
        <v>161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78</v>
      </c>
      <c r="BK107" s="227">
        <f>ROUND(I107*H107,2)</f>
        <v>0</v>
      </c>
      <c r="BL107" s="20" t="s">
        <v>168</v>
      </c>
      <c r="BM107" s="226" t="s">
        <v>168</v>
      </c>
    </row>
    <row r="108" s="2" customFormat="1">
      <c r="A108" s="41"/>
      <c r="B108" s="42"/>
      <c r="C108" s="43"/>
      <c r="D108" s="228" t="s">
        <v>169</v>
      </c>
      <c r="E108" s="43"/>
      <c r="F108" s="229" t="s">
        <v>1336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169</v>
      </c>
      <c r="AU108" s="20" t="s">
        <v>80</v>
      </c>
    </row>
    <row r="109" s="2" customFormat="1">
      <c r="A109" s="41"/>
      <c r="B109" s="42"/>
      <c r="C109" s="43"/>
      <c r="D109" s="228" t="s">
        <v>1322</v>
      </c>
      <c r="E109" s="43"/>
      <c r="F109" s="291" t="s">
        <v>1323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1322</v>
      </c>
      <c r="AU109" s="20" t="s">
        <v>80</v>
      </c>
    </row>
    <row r="110" s="15" customFormat="1">
      <c r="A110" s="15"/>
      <c r="B110" s="267"/>
      <c r="C110" s="268"/>
      <c r="D110" s="228" t="s">
        <v>196</v>
      </c>
      <c r="E110" s="269" t="s">
        <v>19</v>
      </c>
      <c r="F110" s="270" t="s">
        <v>1324</v>
      </c>
      <c r="G110" s="268"/>
      <c r="H110" s="269" t="s">
        <v>19</v>
      </c>
      <c r="I110" s="271"/>
      <c r="J110" s="268"/>
      <c r="K110" s="268"/>
      <c r="L110" s="272"/>
      <c r="M110" s="273"/>
      <c r="N110" s="274"/>
      <c r="O110" s="274"/>
      <c r="P110" s="274"/>
      <c r="Q110" s="274"/>
      <c r="R110" s="274"/>
      <c r="S110" s="274"/>
      <c r="T110" s="27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76" t="s">
        <v>196</v>
      </c>
      <c r="AU110" s="276" t="s">
        <v>80</v>
      </c>
      <c r="AV110" s="15" t="s">
        <v>78</v>
      </c>
      <c r="AW110" s="15" t="s">
        <v>33</v>
      </c>
      <c r="AX110" s="15" t="s">
        <v>71</v>
      </c>
      <c r="AY110" s="276" t="s">
        <v>161</v>
      </c>
    </row>
    <row r="111" s="15" customFormat="1">
      <c r="A111" s="15"/>
      <c r="B111" s="267"/>
      <c r="C111" s="268"/>
      <c r="D111" s="228" t="s">
        <v>196</v>
      </c>
      <c r="E111" s="269" t="s">
        <v>19</v>
      </c>
      <c r="F111" s="270" t="s">
        <v>1337</v>
      </c>
      <c r="G111" s="268"/>
      <c r="H111" s="269" t="s">
        <v>19</v>
      </c>
      <c r="I111" s="271"/>
      <c r="J111" s="268"/>
      <c r="K111" s="268"/>
      <c r="L111" s="272"/>
      <c r="M111" s="273"/>
      <c r="N111" s="274"/>
      <c r="O111" s="274"/>
      <c r="P111" s="274"/>
      <c r="Q111" s="274"/>
      <c r="R111" s="274"/>
      <c r="S111" s="274"/>
      <c r="T111" s="27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6" t="s">
        <v>196</v>
      </c>
      <c r="AU111" s="276" t="s">
        <v>80</v>
      </c>
      <c r="AV111" s="15" t="s">
        <v>78</v>
      </c>
      <c r="AW111" s="15" t="s">
        <v>33</v>
      </c>
      <c r="AX111" s="15" t="s">
        <v>71</v>
      </c>
      <c r="AY111" s="276" t="s">
        <v>161</v>
      </c>
    </row>
    <row r="112" s="15" customFormat="1">
      <c r="A112" s="15"/>
      <c r="B112" s="267"/>
      <c r="C112" s="268"/>
      <c r="D112" s="228" t="s">
        <v>196</v>
      </c>
      <c r="E112" s="269" t="s">
        <v>19</v>
      </c>
      <c r="F112" s="270" t="s">
        <v>1327</v>
      </c>
      <c r="G112" s="268"/>
      <c r="H112" s="269" t="s">
        <v>19</v>
      </c>
      <c r="I112" s="271"/>
      <c r="J112" s="268"/>
      <c r="K112" s="268"/>
      <c r="L112" s="272"/>
      <c r="M112" s="273"/>
      <c r="N112" s="274"/>
      <c r="O112" s="274"/>
      <c r="P112" s="274"/>
      <c r="Q112" s="274"/>
      <c r="R112" s="274"/>
      <c r="S112" s="274"/>
      <c r="T112" s="27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6" t="s">
        <v>196</v>
      </c>
      <c r="AU112" s="276" t="s">
        <v>80</v>
      </c>
      <c r="AV112" s="15" t="s">
        <v>78</v>
      </c>
      <c r="AW112" s="15" t="s">
        <v>33</v>
      </c>
      <c r="AX112" s="15" t="s">
        <v>71</v>
      </c>
      <c r="AY112" s="276" t="s">
        <v>161</v>
      </c>
    </row>
    <row r="113" s="15" customFormat="1">
      <c r="A113" s="15"/>
      <c r="B113" s="267"/>
      <c r="C113" s="268"/>
      <c r="D113" s="228" t="s">
        <v>196</v>
      </c>
      <c r="E113" s="269" t="s">
        <v>19</v>
      </c>
      <c r="F113" s="270" t="s">
        <v>1328</v>
      </c>
      <c r="G113" s="268"/>
      <c r="H113" s="269" t="s">
        <v>19</v>
      </c>
      <c r="I113" s="271"/>
      <c r="J113" s="268"/>
      <c r="K113" s="268"/>
      <c r="L113" s="272"/>
      <c r="M113" s="273"/>
      <c r="N113" s="274"/>
      <c r="O113" s="274"/>
      <c r="P113" s="274"/>
      <c r="Q113" s="274"/>
      <c r="R113" s="274"/>
      <c r="S113" s="274"/>
      <c r="T113" s="27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6" t="s">
        <v>196</v>
      </c>
      <c r="AU113" s="276" t="s">
        <v>80</v>
      </c>
      <c r="AV113" s="15" t="s">
        <v>78</v>
      </c>
      <c r="AW113" s="15" t="s">
        <v>33</v>
      </c>
      <c r="AX113" s="15" t="s">
        <v>71</v>
      </c>
      <c r="AY113" s="276" t="s">
        <v>161</v>
      </c>
    </row>
    <row r="114" s="15" customFormat="1">
      <c r="A114" s="15"/>
      <c r="B114" s="267"/>
      <c r="C114" s="268"/>
      <c r="D114" s="228" t="s">
        <v>196</v>
      </c>
      <c r="E114" s="269" t="s">
        <v>19</v>
      </c>
      <c r="F114" s="270" t="s">
        <v>1329</v>
      </c>
      <c r="G114" s="268"/>
      <c r="H114" s="269" t="s">
        <v>19</v>
      </c>
      <c r="I114" s="271"/>
      <c r="J114" s="268"/>
      <c r="K114" s="268"/>
      <c r="L114" s="272"/>
      <c r="M114" s="273"/>
      <c r="N114" s="274"/>
      <c r="O114" s="274"/>
      <c r="P114" s="274"/>
      <c r="Q114" s="274"/>
      <c r="R114" s="274"/>
      <c r="S114" s="274"/>
      <c r="T114" s="27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6" t="s">
        <v>196</v>
      </c>
      <c r="AU114" s="276" t="s">
        <v>80</v>
      </c>
      <c r="AV114" s="15" t="s">
        <v>78</v>
      </c>
      <c r="AW114" s="15" t="s">
        <v>33</v>
      </c>
      <c r="AX114" s="15" t="s">
        <v>71</v>
      </c>
      <c r="AY114" s="276" t="s">
        <v>161</v>
      </c>
    </row>
    <row r="115" s="15" customFormat="1">
      <c r="A115" s="15"/>
      <c r="B115" s="267"/>
      <c r="C115" s="268"/>
      <c r="D115" s="228" t="s">
        <v>196</v>
      </c>
      <c r="E115" s="269" t="s">
        <v>19</v>
      </c>
      <c r="F115" s="270" t="s">
        <v>1330</v>
      </c>
      <c r="G115" s="268"/>
      <c r="H115" s="269" t="s">
        <v>19</v>
      </c>
      <c r="I115" s="271"/>
      <c r="J115" s="268"/>
      <c r="K115" s="268"/>
      <c r="L115" s="272"/>
      <c r="M115" s="273"/>
      <c r="N115" s="274"/>
      <c r="O115" s="274"/>
      <c r="P115" s="274"/>
      <c r="Q115" s="274"/>
      <c r="R115" s="274"/>
      <c r="S115" s="274"/>
      <c r="T115" s="27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6" t="s">
        <v>196</v>
      </c>
      <c r="AU115" s="276" t="s">
        <v>80</v>
      </c>
      <c r="AV115" s="15" t="s">
        <v>78</v>
      </c>
      <c r="AW115" s="15" t="s">
        <v>33</v>
      </c>
      <c r="AX115" s="15" t="s">
        <v>71</v>
      </c>
      <c r="AY115" s="276" t="s">
        <v>161</v>
      </c>
    </row>
    <row r="116" s="15" customFormat="1">
      <c r="A116" s="15"/>
      <c r="B116" s="267"/>
      <c r="C116" s="268"/>
      <c r="D116" s="228" t="s">
        <v>196</v>
      </c>
      <c r="E116" s="269" t="s">
        <v>19</v>
      </c>
      <c r="F116" s="270" t="s">
        <v>1331</v>
      </c>
      <c r="G116" s="268"/>
      <c r="H116" s="269" t="s">
        <v>19</v>
      </c>
      <c r="I116" s="271"/>
      <c r="J116" s="268"/>
      <c r="K116" s="268"/>
      <c r="L116" s="272"/>
      <c r="M116" s="273"/>
      <c r="N116" s="274"/>
      <c r="O116" s="274"/>
      <c r="P116" s="274"/>
      <c r="Q116" s="274"/>
      <c r="R116" s="274"/>
      <c r="S116" s="274"/>
      <c r="T116" s="27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76" t="s">
        <v>196</v>
      </c>
      <c r="AU116" s="276" t="s">
        <v>80</v>
      </c>
      <c r="AV116" s="15" t="s">
        <v>78</v>
      </c>
      <c r="AW116" s="15" t="s">
        <v>33</v>
      </c>
      <c r="AX116" s="15" t="s">
        <v>71</v>
      </c>
      <c r="AY116" s="276" t="s">
        <v>161</v>
      </c>
    </row>
    <row r="117" s="15" customFormat="1">
      <c r="A117" s="15"/>
      <c r="B117" s="267"/>
      <c r="C117" s="268"/>
      <c r="D117" s="228" t="s">
        <v>196</v>
      </c>
      <c r="E117" s="269" t="s">
        <v>19</v>
      </c>
      <c r="F117" s="270" t="s">
        <v>1332</v>
      </c>
      <c r="G117" s="268"/>
      <c r="H117" s="269" t="s">
        <v>19</v>
      </c>
      <c r="I117" s="271"/>
      <c r="J117" s="268"/>
      <c r="K117" s="268"/>
      <c r="L117" s="272"/>
      <c r="M117" s="273"/>
      <c r="N117" s="274"/>
      <c r="O117" s="274"/>
      <c r="P117" s="274"/>
      <c r="Q117" s="274"/>
      <c r="R117" s="274"/>
      <c r="S117" s="274"/>
      <c r="T117" s="27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6" t="s">
        <v>196</v>
      </c>
      <c r="AU117" s="276" t="s">
        <v>80</v>
      </c>
      <c r="AV117" s="15" t="s">
        <v>78</v>
      </c>
      <c r="AW117" s="15" t="s">
        <v>33</v>
      </c>
      <c r="AX117" s="15" t="s">
        <v>71</v>
      </c>
      <c r="AY117" s="276" t="s">
        <v>161</v>
      </c>
    </row>
    <row r="118" s="15" customFormat="1">
      <c r="A118" s="15"/>
      <c r="B118" s="267"/>
      <c r="C118" s="268"/>
      <c r="D118" s="228" t="s">
        <v>196</v>
      </c>
      <c r="E118" s="269" t="s">
        <v>19</v>
      </c>
      <c r="F118" s="270" t="s">
        <v>1327</v>
      </c>
      <c r="G118" s="268"/>
      <c r="H118" s="269" t="s">
        <v>19</v>
      </c>
      <c r="I118" s="271"/>
      <c r="J118" s="268"/>
      <c r="K118" s="268"/>
      <c r="L118" s="272"/>
      <c r="M118" s="273"/>
      <c r="N118" s="274"/>
      <c r="O118" s="274"/>
      <c r="P118" s="274"/>
      <c r="Q118" s="274"/>
      <c r="R118" s="274"/>
      <c r="S118" s="274"/>
      <c r="T118" s="27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6" t="s">
        <v>196</v>
      </c>
      <c r="AU118" s="276" t="s">
        <v>80</v>
      </c>
      <c r="AV118" s="15" t="s">
        <v>78</v>
      </c>
      <c r="AW118" s="15" t="s">
        <v>33</v>
      </c>
      <c r="AX118" s="15" t="s">
        <v>71</v>
      </c>
      <c r="AY118" s="276" t="s">
        <v>161</v>
      </c>
    </row>
    <row r="119" s="15" customFormat="1">
      <c r="A119" s="15"/>
      <c r="B119" s="267"/>
      <c r="C119" s="268"/>
      <c r="D119" s="228" t="s">
        <v>196</v>
      </c>
      <c r="E119" s="269" t="s">
        <v>19</v>
      </c>
      <c r="F119" s="270" t="s">
        <v>1333</v>
      </c>
      <c r="G119" s="268"/>
      <c r="H119" s="269" t="s">
        <v>19</v>
      </c>
      <c r="I119" s="271"/>
      <c r="J119" s="268"/>
      <c r="K119" s="268"/>
      <c r="L119" s="272"/>
      <c r="M119" s="273"/>
      <c r="N119" s="274"/>
      <c r="O119" s="274"/>
      <c r="P119" s="274"/>
      <c r="Q119" s="274"/>
      <c r="R119" s="274"/>
      <c r="S119" s="274"/>
      <c r="T119" s="27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6" t="s">
        <v>196</v>
      </c>
      <c r="AU119" s="276" t="s">
        <v>80</v>
      </c>
      <c r="AV119" s="15" t="s">
        <v>78</v>
      </c>
      <c r="AW119" s="15" t="s">
        <v>33</v>
      </c>
      <c r="AX119" s="15" t="s">
        <v>71</v>
      </c>
      <c r="AY119" s="276" t="s">
        <v>161</v>
      </c>
    </row>
    <row r="120" s="15" customFormat="1">
      <c r="A120" s="15"/>
      <c r="B120" s="267"/>
      <c r="C120" s="268"/>
      <c r="D120" s="228" t="s">
        <v>196</v>
      </c>
      <c r="E120" s="269" t="s">
        <v>19</v>
      </c>
      <c r="F120" s="270" t="s">
        <v>1334</v>
      </c>
      <c r="G120" s="268"/>
      <c r="H120" s="269" t="s">
        <v>19</v>
      </c>
      <c r="I120" s="271"/>
      <c r="J120" s="268"/>
      <c r="K120" s="268"/>
      <c r="L120" s="272"/>
      <c r="M120" s="273"/>
      <c r="N120" s="274"/>
      <c r="O120" s="274"/>
      <c r="P120" s="274"/>
      <c r="Q120" s="274"/>
      <c r="R120" s="274"/>
      <c r="S120" s="274"/>
      <c r="T120" s="27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6" t="s">
        <v>196</v>
      </c>
      <c r="AU120" s="276" t="s">
        <v>80</v>
      </c>
      <c r="AV120" s="15" t="s">
        <v>78</v>
      </c>
      <c r="AW120" s="15" t="s">
        <v>33</v>
      </c>
      <c r="AX120" s="15" t="s">
        <v>71</v>
      </c>
      <c r="AY120" s="276" t="s">
        <v>161</v>
      </c>
    </row>
    <row r="121" s="13" customFormat="1">
      <c r="A121" s="13"/>
      <c r="B121" s="235"/>
      <c r="C121" s="236"/>
      <c r="D121" s="228" t="s">
        <v>196</v>
      </c>
      <c r="E121" s="237" t="s">
        <v>19</v>
      </c>
      <c r="F121" s="238" t="s">
        <v>78</v>
      </c>
      <c r="G121" s="236"/>
      <c r="H121" s="239">
        <v>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196</v>
      </c>
      <c r="AU121" s="245" t="s">
        <v>80</v>
      </c>
      <c r="AV121" s="13" t="s">
        <v>80</v>
      </c>
      <c r="AW121" s="13" t="s">
        <v>33</v>
      </c>
      <c r="AX121" s="13" t="s">
        <v>71</v>
      </c>
      <c r="AY121" s="245" t="s">
        <v>161</v>
      </c>
    </row>
    <row r="122" s="14" customFormat="1">
      <c r="A122" s="14"/>
      <c r="B122" s="246"/>
      <c r="C122" s="247"/>
      <c r="D122" s="228" t="s">
        <v>196</v>
      </c>
      <c r="E122" s="248" t="s">
        <v>19</v>
      </c>
      <c r="F122" s="249" t="s">
        <v>198</v>
      </c>
      <c r="G122" s="247"/>
      <c r="H122" s="250">
        <v>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196</v>
      </c>
      <c r="AU122" s="256" t="s">
        <v>80</v>
      </c>
      <c r="AV122" s="14" t="s">
        <v>168</v>
      </c>
      <c r="AW122" s="14" t="s">
        <v>33</v>
      </c>
      <c r="AX122" s="14" t="s">
        <v>78</v>
      </c>
      <c r="AY122" s="256" t="s">
        <v>161</v>
      </c>
    </row>
    <row r="123" s="2" customFormat="1" ht="16.5" customHeight="1">
      <c r="A123" s="41"/>
      <c r="B123" s="42"/>
      <c r="C123" s="215" t="s">
        <v>178</v>
      </c>
      <c r="D123" s="215" t="s">
        <v>163</v>
      </c>
      <c r="E123" s="216" t="s">
        <v>1338</v>
      </c>
      <c r="F123" s="217" t="s">
        <v>1339</v>
      </c>
      <c r="G123" s="218" t="s">
        <v>166</v>
      </c>
      <c r="H123" s="219">
        <v>1</v>
      </c>
      <c r="I123" s="220"/>
      <c r="J123" s="221">
        <f>ROUND(I123*H123,2)</f>
        <v>0</v>
      </c>
      <c r="K123" s="217" t="s">
        <v>19</v>
      </c>
      <c r="L123" s="47"/>
      <c r="M123" s="222" t="s">
        <v>19</v>
      </c>
      <c r="N123" s="223" t="s">
        <v>42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168</v>
      </c>
      <c r="AT123" s="226" t="s">
        <v>163</v>
      </c>
      <c r="AU123" s="226" t="s">
        <v>80</v>
      </c>
      <c r="AY123" s="20" t="s">
        <v>161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78</v>
      </c>
      <c r="BK123" s="227">
        <f>ROUND(I123*H123,2)</f>
        <v>0</v>
      </c>
      <c r="BL123" s="20" t="s">
        <v>168</v>
      </c>
      <c r="BM123" s="226" t="s">
        <v>181</v>
      </c>
    </row>
    <row r="124" s="2" customFormat="1">
      <c r="A124" s="41"/>
      <c r="B124" s="42"/>
      <c r="C124" s="43"/>
      <c r="D124" s="228" t="s">
        <v>169</v>
      </c>
      <c r="E124" s="43"/>
      <c r="F124" s="229" t="s">
        <v>1339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169</v>
      </c>
      <c r="AU124" s="20" t="s">
        <v>80</v>
      </c>
    </row>
    <row r="125" s="2" customFormat="1">
      <c r="A125" s="41"/>
      <c r="B125" s="42"/>
      <c r="C125" s="43"/>
      <c r="D125" s="228" t="s">
        <v>1322</v>
      </c>
      <c r="E125" s="43"/>
      <c r="F125" s="291" t="s">
        <v>1340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1322</v>
      </c>
      <c r="AU125" s="20" t="s">
        <v>80</v>
      </c>
    </row>
    <row r="126" s="15" customFormat="1">
      <c r="A126" s="15"/>
      <c r="B126" s="267"/>
      <c r="C126" s="268"/>
      <c r="D126" s="228" t="s">
        <v>196</v>
      </c>
      <c r="E126" s="269" t="s">
        <v>19</v>
      </c>
      <c r="F126" s="270" t="s">
        <v>1341</v>
      </c>
      <c r="G126" s="268"/>
      <c r="H126" s="269" t="s">
        <v>19</v>
      </c>
      <c r="I126" s="271"/>
      <c r="J126" s="268"/>
      <c r="K126" s="268"/>
      <c r="L126" s="272"/>
      <c r="M126" s="273"/>
      <c r="N126" s="274"/>
      <c r="O126" s="274"/>
      <c r="P126" s="274"/>
      <c r="Q126" s="274"/>
      <c r="R126" s="274"/>
      <c r="S126" s="274"/>
      <c r="T126" s="27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6" t="s">
        <v>196</v>
      </c>
      <c r="AU126" s="276" t="s">
        <v>80</v>
      </c>
      <c r="AV126" s="15" t="s">
        <v>78</v>
      </c>
      <c r="AW126" s="15" t="s">
        <v>33</v>
      </c>
      <c r="AX126" s="15" t="s">
        <v>71</v>
      </c>
      <c r="AY126" s="276" t="s">
        <v>161</v>
      </c>
    </row>
    <row r="127" s="15" customFormat="1">
      <c r="A127" s="15"/>
      <c r="B127" s="267"/>
      <c r="C127" s="268"/>
      <c r="D127" s="228" t="s">
        <v>196</v>
      </c>
      <c r="E127" s="269" t="s">
        <v>19</v>
      </c>
      <c r="F127" s="270" t="s">
        <v>1342</v>
      </c>
      <c r="G127" s="268"/>
      <c r="H127" s="269" t="s">
        <v>19</v>
      </c>
      <c r="I127" s="271"/>
      <c r="J127" s="268"/>
      <c r="K127" s="268"/>
      <c r="L127" s="272"/>
      <c r="M127" s="273"/>
      <c r="N127" s="274"/>
      <c r="O127" s="274"/>
      <c r="P127" s="274"/>
      <c r="Q127" s="274"/>
      <c r="R127" s="274"/>
      <c r="S127" s="274"/>
      <c r="T127" s="27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6" t="s">
        <v>196</v>
      </c>
      <c r="AU127" s="276" t="s">
        <v>80</v>
      </c>
      <c r="AV127" s="15" t="s">
        <v>78</v>
      </c>
      <c r="AW127" s="15" t="s">
        <v>33</v>
      </c>
      <c r="AX127" s="15" t="s">
        <v>71</v>
      </c>
      <c r="AY127" s="276" t="s">
        <v>161</v>
      </c>
    </row>
    <row r="128" s="13" customFormat="1">
      <c r="A128" s="13"/>
      <c r="B128" s="235"/>
      <c r="C128" s="236"/>
      <c r="D128" s="228" t="s">
        <v>196</v>
      </c>
      <c r="E128" s="237" t="s">
        <v>19</v>
      </c>
      <c r="F128" s="238" t="s">
        <v>78</v>
      </c>
      <c r="G128" s="236"/>
      <c r="H128" s="239">
        <v>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196</v>
      </c>
      <c r="AU128" s="245" t="s">
        <v>80</v>
      </c>
      <c r="AV128" s="13" t="s">
        <v>80</v>
      </c>
      <c r="AW128" s="13" t="s">
        <v>33</v>
      </c>
      <c r="AX128" s="13" t="s">
        <v>71</v>
      </c>
      <c r="AY128" s="245" t="s">
        <v>161</v>
      </c>
    </row>
    <row r="129" s="14" customFormat="1">
      <c r="A129" s="14"/>
      <c r="B129" s="246"/>
      <c r="C129" s="247"/>
      <c r="D129" s="228" t="s">
        <v>196</v>
      </c>
      <c r="E129" s="248" t="s">
        <v>19</v>
      </c>
      <c r="F129" s="249" t="s">
        <v>198</v>
      </c>
      <c r="G129" s="247"/>
      <c r="H129" s="250">
        <v>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196</v>
      </c>
      <c r="AU129" s="256" t="s">
        <v>80</v>
      </c>
      <c r="AV129" s="14" t="s">
        <v>168</v>
      </c>
      <c r="AW129" s="14" t="s">
        <v>33</v>
      </c>
      <c r="AX129" s="14" t="s">
        <v>78</v>
      </c>
      <c r="AY129" s="256" t="s">
        <v>161</v>
      </c>
    </row>
    <row r="130" s="2" customFormat="1" ht="21.75" customHeight="1">
      <c r="A130" s="41"/>
      <c r="B130" s="42"/>
      <c r="C130" s="215" t="s">
        <v>168</v>
      </c>
      <c r="D130" s="215" t="s">
        <v>163</v>
      </c>
      <c r="E130" s="216" t="s">
        <v>1343</v>
      </c>
      <c r="F130" s="217" t="s">
        <v>1344</v>
      </c>
      <c r="G130" s="218" t="s">
        <v>166</v>
      </c>
      <c r="H130" s="219">
        <v>3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168</v>
      </c>
      <c r="AT130" s="226" t="s">
        <v>163</v>
      </c>
      <c r="AU130" s="226" t="s">
        <v>80</v>
      </c>
      <c r="AY130" s="20" t="s">
        <v>161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78</v>
      </c>
      <c r="BK130" s="227">
        <f>ROUND(I130*H130,2)</f>
        <v>0</v>
      </c>
      <c r="BL130" s="20" t="s">
        <v>168</v>
      </c>
      <c r="BM130" s="226" t="s">
        <v>186</v>
      </c>
    </row>
    <row r="131" s="2" customFormat="1">
      <c r="A131" s="41"/>
      <c r="B131" s="42"/>
      <c r="C131" s="43"/>
      <c r="D131" s="228" t="s">
        <v>169</v>
      </c>
      <c r="E131" s="43"/>
      <c r="F131" s="229" t="s">
        <v>1344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169</v>
      </c>
      <c r="AU131" s="20" t="s">
        <v>80</v>
      </c>
    </row>
    <row r="132" s="2" customFormat="1">
      <c r="A132" s="41"/>
      <c r="B132" s="42"/>
      <c r="C132" s="43"/>
      <c r="D132" s="228" t="s">
        <v>1322</v>
      </c>
      <c r="E132" s="43"/>
      <c r="F132" s="291" t="s">
        <v>1340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1322</v>
      </c>
      <c r="AU132" s="20" t="s">
        <v>80</v>
      </c>
    </row>
    <row r="133" s="15" customFormat="1">
      <c r="A133" s="15"/>
      <c r="B133" s="267"/>
      <c r="C133" s="268"/>
      <c r="D133" s="228" t="s">
        <v>196</v>
      </c>
      <c r="E133" s="269" t="s">
        <v>19</v>
      </c>
      <c r="F133" s="270" t="s">
        <v>1345</v>
      </c>
      <c r="G133" s="268"/>
      <c r="H133" s="269" t="s">
        <v>19</v>
      </c>
      <c r="I133" s="271"/>
      <c r="J133" s="268"/>
      <c r="K133" s="268"/>
      <c r="L133" s="272"/>
      <c r="M133" s="273"/>
      <c r="N133" s="274"/>
      <c r="O133" s="274"/>
      <c r="P133" s="274"/>
      <c r="Q133" s="274"/>
      <c r="R133" s="274"/>
      <c r="S133" s="274"/>
      <c r="T133" s="27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6" t="s">
        <v>196</v>
      </c>
      <c r="AU133" s="276" t="s">
        <v>80</v>
      </c>
      <c r="AV133" s="15" t="s">
        <v>78</v>
      </c>
      <c r="AW133" s="15" t="s">
        <v>33</v>
      </c>
      <c r="AX133" s="15" t="s">
        <v>71</v>
      </c>
      <c r="AY133" s="276" t="s">
        <v>161</v>
      </c>
    </row>
    <row r="134" s="15" customFormat="1">
      <c r="A134" s="15"/>
      <c r="B134" s="267"/>
      <c r="C134" s="268"/>
      <c r="D134" s="228" t="s">
        <v>196</v>
      </c>
      <c r="E134" s="269" t="s">
        <v>19</v>
      </c>
      <c r="F134" s="270" t="s">
        <v>1346</v>
      </c>
      <c r="G134" s="268"/>
      <c r="H134" s="269" t="s">
        <v>19</v>
      </c>
      <c r="I134" s="271"/>
      <c r="J134" s="268"/>
      <c r="K134" s="268"/>
      <c r="L134" s="272"/>
      <c r="M134" s="273"/>
      <c r="N134" s="274"/>
      <c r="O134" s="274"/>
      <c r="P134" s="274"/>
      <c r="Q134" s="274"/>
      <c r="R134" s="274"/>
      <c r="S134" s="274"/>
      <c r="T134" s="27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6" t="s">
        <v>196</v>
      </c>
      <c r="AU134" s="276" t="s">
        <v>80</v>
      </c>
      <c r="AV134" s="15" t="s">
        <v>78</v>
      </c>
      <c r="AW134" s="15" t="s">
        <v>33</v>
      </c>
      <c r="AX134" s="15" t="s">
        <v>71</v>
      </c>
      <c r="AY134" s="276" t="s">
        <v>161</v>
      </c>
    </row>
    <row r="135" s="13" customFormat="1">
      <c r="A135" s="13"/>
      <c r="B135" s="235"/>
      <c r="C135" s="236"/>
      <c r="D135" s="228" t="s">
        <v>196</v>
      </c>
      <c r="E135" s="237" t="s">
        <v>19</v>
      </c>
      <c r="F135" s="238" t="s">
        <v>178</v>
      </c>
      <c r="G135" s="236"/>
      <c r="H135" s="239">
        <v>3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196</v>
      </c>
      <c r="AU135" s="245" t="s">
        <v>80</v>
      </c>
      <c r="AV135" s="13" t="s">
        <v>80</v>
      </c>
      <c r="AW135" s="13" t="s">
        <v>33</v>
      </c>
      <c r="AX135" s="13" t="s">
        <v>71</v>
      </c>
      <c r="AY135" s="245" t="s">
        <v>161</v>
      </c>
    </row>
    <row r="136" s="14" customFormat="1">
      <c r="A136" s="14"/>
      <c r="B136" s="246"/>
      <c r="C136" s="247"/>
      <c r="D136" s="228" t="s">
        <v>196</v>
      </c>
      <c r="E136" s="248" t="s">
        <v>19</v>
      </c>
      <c r="F136" s="249" t="s">
        <v>198</v>
      </c>
      <c r="G136" s="247"/>
      <c r="H136" s="250">
        <v>3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196</v>
      </c>
      <c r="AU136" s="256" t="s">
        <v>80</v>
      </c>
      <c r="AV136" s="14" t="s">
        <v>168</v>
      </c>
      <c r="AW136" s="14" t="s">
        <v>33</v>
      </c>
      <c r="AX136" s="14" t="s">
        <v>78</v>
      </c>
      <c r="AY136" s="256" t="s">
        <v>161</v>
      </c>
    </row>
    <row r="137" s="2" customFormat="1" ht="16.5" customHeight="1">
      <c r="A137" s="41"/>
      <c r="B137" s="42"/>
      <c r="C137" s="215" t="s">
        <v>189</v>
      </c>
      <c r="D137" s="215" t="s">
        <v>163</v>
      </c>
      <c r="E137" s="216" t="s">
        <v>1347</v>
      </c>
      <c r="F137" s="217" t="s">
        <v>1348</v>
      </c>
      <c r="G137" s="218" t="s">
        <v>166</v>
      </c>
      <c r="H137" s="219">
        <v>1</v>
      </c>
      <c r="I137" s="220"/>
      <c r="J137" s="221">
        <f>ROUND(I137*H137,2)</f>
        <v>0</v>
      </c>
      <c r="K137" s="217" t="s">
        <v>19</v>
      </c>
      <c r="L137" s="47"/>
      <c r="M137" s="222" t="s">
        <v>19</v>
      </c>
      <c r="N137" s="223" t="s">
        <v>42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168</v>
      </c>
      <c r="AT137" s="226" t="s">
        <v>163</v>
      </c>
      <c r="AU137" s="226" t="s">
        <v>80</v>
      </c>
      <c r="AY137" s="20" t="s">
        <v>161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78</v>
      </c>
      <c r="BK137" s="227">
        <f>ROUND(I137*H137,2)</f>
        <v>0</v>
      </c>
      <c r="BL137" s="20" t="s">
        <v>168</v>
      </c>
      <c r="BM137" s="226" t="s">
        <v>193</v>
      </c>
    </row>
    <row r="138" s="2" customFormat="1">
      <c r="A138" s="41"/>
      <c r="B138" s="42"/>
      <c r="C138" s="43"/>
      <c r="D138" s="228" t="s">
        <v>169</v>
      </c>
      <c r="E138" s="43"/>
      <c r="F138" s="229" t="s">
        <v>1348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169</v>
      </c>
      <c r="AU138" s="20" t="s">
        <v>80</v>
      </c>
    </row>
    <row r="139" s="2" customFormat="1">
      <c r="A139" s="41"/>
      <c r="B139" s="42"/>
      <c r="C139" s="43"/>
      <c r="D139" s="228" t="s">
        <v>1322</v>
      </c>
      <c r="E139" s="43"/>
      <c r="F139" s="291" t="s">
        <v>1340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1322</v>
      </c>
      <c r="AU139" s="20" t="s">
        <v>80</v>
      </c>
    </row>
    <row r="140" s="15" customFormat="1">
      <c r="A140" s="15"/>
      <c r="B140" s="267"/>
      <c r="C140" s="268"/>
      <c r="D140" s="228" t="s">
        <v>196</v>
      </c>
      <c r="E140" s="269" t="s">
        <v>19</v>
      </c>
      <c r="F140" s="270" t="s">
        <v>1345</v>
      </c>
      <c r="G140" s="268"/>
      <c r="H140" s="269" t="s">
        <v>19</v>
      </c>
      <c r="I140" s="271"/>
      <c r="J140" s="268"/>
      <c r="K140" s="268"/>
      <c r="L140" s="272"/>
      <c r="M140" s="273"/>
      <c r="N140" s="274"/>
      <c r="O140" s="274"/>
      <c r="P140" s="274"/>
      <c r="Q140" s="274"/>
      <c r="R140" s="274"/>
      <c r="S140" s="274"/>
      <c r="T140" s="27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6" t="s">
        <v>196</v>
      </c>
      <c r="AU140" s="276" t="s">
        <v>80</v>
      </c>
      <c r="AV140" s="15" t="s">
        <v>78</v>
      </c>
      <c r="AW140" s="15" t="s">
        <v>33</v>
      </c>
      <c r="AX140" s="15" t="s">
        <v>71</v>
      </c>
      <c r="AY140" s="276" t="s">
        <v>161</v>
      </c>
    </row>
    <row r="141" s="15" customFormat="1">
      <c r="A141" s="15"/>
      <c r="B141" s="267"/>
      <c r="C141" s="268"/>
      <c r="D141" s="228" t="s">
        <v>196</v>
      </c>
      <c r="E141" s="269" t="s">
        <v>19</v>
      </c>
      <c r="F141" s="270" t="s">
        <v>1346</v>
      </c>
      <c r="G141" s="268"/>
      <c r="H141" s="269" t="s">
        <v>19</v>
      </c>
      <c r="I141" s="271"/>
      <c r="J141" s="268"/>
      <c r="K141" s="268"/>
      <c r="L141" s="272"/>
      <c r="M141" s="273"/>
      <c r="N141" s="274"/>
      <c r="O141" s="274"/>
      <c r="P141" s="274"/>
      <c r="Q141" s="274"/>
      <c r="R141" s="274"/>
      <c r="S141" s="274"/>
      <c r="T141" s="27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6" t="s">
        <v>196</v>
      </c>
      <c r="AU141" s="276" t="s">
        <v>80</v>
      </c>
      <c r="AV141" s="15" t="s">
        <v>78</v>
      </c>
      <c r="AW141" s="15" t="s">
        <v>33</v>
      </c>
      <c r="AX141" s="15" t="s">
        <v>71</v>
      </c>
      <c r="AY141" s="276" t="s">
        <v>161</v>
      </c>
    </row>
    <row r="142" s="13" customFormat="1">
      <c r="A142" s="13"/>
      <c r="B142" s="235"/>
      <c r="C142" s="236"/>
      <c r="D142" s="228" t="s">
        <v>196</v>
      </c>
      <c r="E142" s="237" t="s">
        <v>19</v>
      </c>
      <c r="F142" s="238" t="s">
        <v>78</v>
      </c>
      <c r="G142" s="236"/>
      <c r="H142" s="239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196</v>
      </c>
      <c r="AU142" s="245" t="s">
        <v>80</v>
      </c>
      <c r="AV142" s="13" t="s">
        <v>80</v>
      </c>
      <c r="AW142" s="13" t="s">
        <v>33</v>
      </c>
      <c r="AX142" s="13" t="s">
        <v>71</v>
      </c>
      <c r="AY142" s="245" t="s">
        <v>161</v>
      </c>
    </row>
    <row r="143" s="14" customFormat="1">
      <c r="A143" s="14"/>
      <c r="B143" s="246"/>
      <c r="C143" s="247"/>
      <c r="D143" s="228" t="s">
        <v>196</v>
      </c>
      <c r="E143" s="248" t="s">
        <v>19</v>
      </c>
      <c r="F143" s="249" t="s">
        <v>198</v>
      </c>
      <c r="G143" s="247"/>
      <c r="H143" s="250">
        <v>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196</v>
      </c>
      <c r="AU143" s="256" t="s">
        <v>80</v>
      </c>
      <c r="AV143" s="14" t="s">
        <v>168</v>
      </c>
      <c r="AW143" s="14" t="s">
        <v>33</v>
      </c>
      <c r="AX143" s="14" t="s">
        <v>78</v>
      </c>
      <c r="AY143" s="256" t="s">
        <v>161</v>
      </c>
    </row>
    <row r="144" s="2" customFormat="1" ht="16.5" customHeight="1">
      <c r="A144" s="41"/>
      <c r="B144" s="42"/>
      <c r="C144" s="215" t="s">
        <v>181</v>
      </c>
      <c r="D144" s="215" t="s">
        <v>163</v>
      </c>
      <c r="E144" s="216" t="s">
        <v>1349</v>
      </c>
      <c r="F144" s="217" t="s">
        <v>1350</v>
      </c>
      <c r="G144" s="218" t="s">
        <v>166</v>
      </c>
      <c r="H144" s="219">
        <v>1</v>
      </c>
      <c r="I144" s="220"/>
      <c r="J144" s="221">
        <f>ROUND(I144*H144,2)</f>
        <v>0</v>
      </c>
      <c r="K144" s="217" t="s">
        <v>19</v>
      </c>
      <c r="L144" s="47"/>
      <c r="M144" s="222" t="s">
        <v>19</v>
      </c>
      <c r="N144" s="223" t="s">
        <v>42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168</v>
      </c>
      <c r="AT144" s="226" t="s">
        <v>163</v>
      </c>
      <c r="AU144" s="226" t="s">
        <v>80</v>
      </c>
      <c r="AY144" s="20" t="s">
        <v>161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78</v>
      </c>
      <c r="BK144" s="227">
        <f>ROUND(I144*H144,2)</f>
        <v>0</v>
      </c>
      <c r="BL144" s="20" t="s">
        <v>168</v>
      </c>
      <c r="BM144" s="226" t="s">
        <v>8</v>
      </c>
    </row>
    <row r="145" s="2" customFormat="1">
      <c r="A145" s="41"/>
      <c r="B145" s="42"/>
      <c r="C145" s="43"/>
      <c r="D145" s="228" t="s">
        <v>169</v>
      </c>
      <c r="E145" s="43"/>
      <c r="F145" s="229" t="s">
        <v>1350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169</v>
      </c>
      <c r="AU145" s="20" t="s">
        <v>80</v>
      </c>
    </row>
    <row r="146" s="2" customFormat="1">
      <c r="A146" s="41"/>
      <c r="B146" s="42"/>
      <c r="C146" s="43"/>
      <c r="D146" s="228" t="s">
        <v>1322</v>
      </c>
      <c r="E146" s="43"/>
      <c r="F146" s="291" t="s">
        <v>1340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1322</v>
      </c>
      <c r="AU146" s="20" t="s">
        <v>80</v>
      </c>
    </row>
    <row r="147" s="15" customFormat="1">
      <c r="A147" s="15"/>
      <c r="B147" s="267"/>
      <c r="C147" s="268"/>
      <c r="D147" s="228" t="s">
        <v>196</v>
      </c>
      <c r="E147" s="269" t="s">
        <v>19</v>
      </c>
      <c r="F147" s="270" t="s">
        <v>1345</v>
      </c>
      <c r="G147" s="268"/>
      <c r="H147" s="269" t="s">
        <v>19</v>
      </c>
      <c r="I147" s="271"/>
      <c r="J147" s="268"/>
      <c r="K147" s="268"/>
      <c r="L147" s="272"/>
      <c r="M147" s="273"/>
      <c r="N147" s="274"/>
      <c r="O147" s="274"/>
      <c r="P147" s="274"/>
      <c r="Q147" s="274"/>
      <c r="R147" s="274"/>
      <c r="S147" s="274"/>
      <c r="T147" s="27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6" t="s">
        <v>196</v>
      </c>
      <c r="AU147" s="276" t="s">
        <v>80</v>
      </c>
      <c r="AV147" s="15" t="s">
        <v>78</v>
      </c>
      <c r="AW147" s="15" t="s">
        <v>33</v>
      </c>
      <c r="AX147" s="15" t="s">
        <v>71</v>
      </c>
      <c r="AY147" s="276" t="s">
        <v>161</v>
      </c>
    </row>
    <row r="148" s="15" customFormat="1">
      <c r="A148" s="15"/>
      <c r="B148" s="267"/>
      <c r="C148" s="268"/>
      <c r="D148" s="228" t="s">
        <v>196</v>
      </c>
      <c r="E148" s="269" t="s">
        <v>19</v>
      </c>
      <c r="F148" s="270" t="s">
        <v>1346</v>
      </c>
      <c r="G148" s="268"/>
      <c r="H148" s="269" t="s">
        <v>19</v>
      </c>
      <c r="I148" s="271"/>
      <c r="J148" s="268"/>
      <c r="K148" s="268"/>
      <c r="L148" s="272"/>
      <c r="M148" s="273"/>
      <c r="N148" s="274"/>
      <c r="O148" s="274"/>
      <c r="P148" s="274"/>
      <c r="Q148" s="274"/>
      <c r="R148" s="274"/>
      <c r="S148" s="274"/>
      <c r="T148" s="27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6" t="s">
        <v>196</v>
      </c>
      <c r="AU148" s="276" t="s">
        <v>80</v>
      </c>
      <c r="AV148" s="15" t="s">
        <v>78</v>
      </c>
      <c r="AW148" s="15" t="s">
        <v>33</v>
      </c>
      <c r="AX148" s="15" t="s">
        <v>71</v>
      </c>
      <c r="AY148" s="276" t="s">
        <v>161</v>
      </c>
    </row>
    <row r="149" s="13" customFormat="1">
      <c r="A149" s="13"/>
      <c r="B149" s="235"/>
      <c r="C149" s="236"/>
      <c r="D149" s="228" t="s">
        <v>196</v>
      </c>
      <c r="E149" s="237" t="s">
        <v>19</v>
      </c>
      <c r="F149" s="238" t="s">
        <v>78</v>
      </c>
      <c r="G149" s="236"/>
      <c r="H149" s="239">
        <v>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196</v>
      </c>
      <c r="AU149" s="245" t="s">
        <v>80</v>
      </c>
      <c r="AV149" s="13" t="s">
        <v>80</v>
      </c>
      <c r="AW149" s="13" t="s">
        <v>33</v>
      </c>
      <c r="AX149" s="13" t="s">
        <v>71</v>
      </c>
      <c r="AY149" s="245" t="s">
        <v>161</v>
      </c>
    </row>
    <row r="150" s="14" customFormat="1">
      <c r="A150" s="14"/>
      <c r="B150" s="246"/>
      <c r="C150" s="247"/>
      <c r="D150" s="228" t="s">
        <v>196</v>
      </c>
      <c r="E150" s="248" t="s">
        <v>19</v>
      </c>
      <c r="F150" s="249" t="s">
        <v>198</v>
      </c>
      <c r="G150" s="247"/>
      <c r="H150" s="250">
        <v>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196</v>
      </c>
      <c r="AU150" s="256" t="s">
        <v>80</v>
      </c>
      <c r="AV150" s="14" t="s">
        <v>168</v>
      </c>
      <c r="AW150" s="14" t="s">
        <v>33</v>
      </c>
      <c r="AX150" s="14" t="s">
        <v>78</v>
      </c>
      <c r="AY150" s="256" t="s">
        <v>161</v>
      </c>
    </row>
    <row r="151" s="2" customFormat="1" ht="16.5" customHeight="1">
      <c r="A151" s="41"/>
      <c r="B151" s="42"/>
      <c r="C151" s="215" t="s">
        <v>204</v>
      </c>
      <c r="D151" s="215" t="s">
        <v>163</v>
      </c>
      <c r="E151" s="216" t="s">
        <v>1351</v>
      </c>
      <c r="F151" s="217" t="s">
        <v>1352</v>
      </c>
      <c r="G151" s="218" t="s">
        <v>166</v>
      </c>
      <c r="H151" s="219">
        <v>1</v>
      </c>
      <c r="I151" s="220"/>
      <c r="J151" s="221">
        <f>ROUND(I151*H151,2)</f>
        <v>0</v>
      </c>
      <c r="K151" s="217" t="s">
        <v>19</v>
      </c>
      <c r="L151" s="47"/>
      <c r="M151" s="222" t="s">
        <v>19</v>
      </c>
      <c r="N151" s="223" t="s">
        <v>42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168</v>
      </c>
      <c r="AT151" s="226" t="s">
        <v>163</v>
      </c>
      <c r="AU151" s="226" t="s">
        <v>80</v>
      </c>
      <c r="AY151" s="20" t="s">
        <v>161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78</v>
      </c>
      <c r="BK151" s="227">
        <f>ROUND(I151*H151,2)</f>
        <v>0</v>
      </c>
      <c r="BL151" s="20" t="s">
        <v>168</v>
      </c>
      <c r="BM151" s="226" t="s">
        <v>207</v>
      </c>
    </row>
    <row r="152" s="2" customFormat="1">
      <c r="A152" s="41"/>
      <c r="B152" s="42"/>
      <c r="C152" s="43"/>
      <c r="D152" s="228" t="s">
        <v>169</v>
      </c>
      <c r="E152" s="43"/>
      <c r="F152" s="229" t="s">
        <v>1352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169</v>
      </c>
      <c r="AU152" s="20" t="s">
        <v>80</v>
      </c>
    </row>
    <row r="153" s="2" customFormat="1">
      <c r="A153" s="41"/>
      <c r="B153" s="42"/>
      <c r="C153" s="43"/>
      <c r="D153" s="228" t="s">
        <v>1322</v>
      </c>
      <c r="E153" s="43"/>
      <c r="F153" s="291" t="s">
        <v>1340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1322</v>
      </c>
      <c r="AU153" s="20" t="s">
        <v>80</v>
      </c>
    </row>
    <row r="154" s="15" customFormat="1">
      <c r="A154" s="15"/>
      <c r="B154" s="267"/>
      <c r="C154" s="268"/>
      <c r="D154" s="228" t="s">
        <v>196</v>
      </c>
      <c r="E154" s="269" t="s">
        <v>19</v>
      </c>
      <c r="F154" s="270" t="s">
        <v>1345</v>
      </c>
      <c r="G154" s="268"/>
      <c r="H154" s="269" t="s">
        <v>19</v>
      </c>
      <c r="I154" s="271"/>
      <c r="J154" s="268"/>
      <c r="K154" s="268"/>
      <c r="L154" s="272"/>
      <c r="M154" s="273"/>
      <c r="N154" s="274"/>
      <c r="O154" s="274"/>
      <c r="P154" s="274"/>
      <c r="Q154" s="274"/>
      <c r="R154" s="274"/>
      <c r="S154" s="274"/>
      <c r="T154" s="27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6" t="s">
        <v>196</v>
      </c>
      <c r="AU154" s="276" t="s">
        <v>80</v>
      </c>
      <c r="AV154" s="15" t="s">
        <v>78</v>
      </c>
      <c r="AW154" s="15" t="s">
        <v>33</v>
      </c>
      <c r="AX154" s="15" t="s">
        <v>71</v>
      </c>
      <c r="AY154" s="276" t="s">
        <v>161</v>
      </c>
    </row>
    <row r="155" s="15" customFormat="1">
      <c r="A155" s="15"/>
      <c r="B155" s="267"/>
      <c r="C155" s="268"/>
      <c r="D155" s="228" t="s">
        <v>196</v>
      </c>
      <c r="E155" s="269" t="s">
        <v>19</v>
      </c>
      <c r="F155" s="270" t="s">
        <v>1346</v>
      </c>
      <c r="G155" s="268"/>
      <c r="H155" s="269" t="s">
        <v>19</v>
      </c>
      <c r="I155" s="271"/>
      <c r="J155" s="268"/>
      <c r="K155" s="268"/>
      <c r="L155" s="272"/>
      <c r="M155" s="273"/>
      <c r="N155" s="274"/>
      <c r="O155" s="274"/>
      <c r="P155" s="274"/>
      <c r="Q155" s="274"/>
      <c r="R155" s="274"/>
      <c r="S155" s="274"/>
      <c r="T155" s="27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6" t="s">
        <v>196</v>
      </c>
      <c r="AU155" s="276" t="s">
        <v>80</v>
      </c>
      <c r="AV155" s="15" t="s">
        <v>78</v>
      </c>
      <c r="AW155" s="15" t="s">
        <v>33</v>
      </c>
      <c r="AX155" s="15" t="s">
        <v>71</v>
      </c>
      <c r="AY155" s="276" t="s">
        <v>161</v>
      </c>
    </row>
    <row r="156" s="13" customFormat="1">
      <c r="A156" s="13"/>
      <c r="B156" s="235"/>
      <c r="C156" s="236"/>
      <c r="D156" s="228" t="s">
        <v>196</v>
      </c>
      <c r="E156" s="237" t="s">
        <v>19</v>
      </c>
      <c r="F156" s="238" t="s">
        <v>78</v>
      </c>
      <c r="G156" s="236"/>
      <c r="H156" s="239">
        <v>1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196</v>
      </c>
      <c r="AU156" s="245" t="s">
        <v>80</v>
      </c>
      <c r="AV156" s="13" t="s">
        <v>80</v>
      </c>
      <c r="AW156" s="13" t="s">
        <v>33</v>
      </c>
      <c r="AX156" s="13" t="s">
        <v>71</v>
      </c>
      <c r="AY156" s="245" t="s">
        <v>161</v>
      </c>
    </row>
    <row r="157" s="14" customFormat="1">
      <c r="A157" s="14"/>
      <c r="B157" s="246"/>
      <c r="C157" s="247"/>
      <c r="D157" s="228" t="s">
        <v>196</v>
      </c>
      <c r="E157" s="248" t="s">
        <v>19</v>
      </c>
      <c r="F157" s="249" t="s">
        <v>198</v>
      </c>
      <c r="G157" s="247"/>
      <c r="H157" s="250">
        <v>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196</v>
      </c>
      <c r="AU157" s="256" t="s">
        <v>80</v>
      </c>
      <c r="AV157" s="14" t="s">
        <v>168</v>
      </c>
      <c r="AW157" s="14" t="s">
        <v>33</v>
      </c>
      <c r="AX157" s="14" t="s">
        <v>78</v>
      </c>
      <c r="AY157" s="256" t="s">
        <v>161</v>
      </c>
    </row>
    <row r="158" s="2" customFormat="1" ht="16.5" customHeight="1">
      <c r="A158" s="41"/>
      <c r="B158" s="42"/>
      <c r="C158" s="215" t="s">
        <v>186</v>
      </c>
      <c r="D158" s="215" t="s">
        <v>163</v>
      </c>
      <c r="E158" s="216" t="s">
        <v>1353</v>
      </c>
      <c r="F158" s="217" t="s">
        <v>1354</v>
      </c>
      <c r="G158" s="218" t="s">
        <v>166</v>
      </c>
      <c r="H158" s="219">
        <v>1</v>
      </c>
      <c r="I158" s="220"/>
      <c r="J158" s="221">
        <f>ROUND(I158*H158,2)</f>
        <v>0</v>
      </c>
      <c r="K158" s="217" t="s">
        <v>19</v>
      </c>
      <c r="L158" s="47"/>
      <c r="M158" s="222" t="s">
        <v>19</v>
      </c>
      <c r="N158" s="223" t="s">
        <v>42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168</v>
      </c>
      <c r="AT158" s="226" t="s">
        <v>163</v>
      </c>
      <c r="AU158" s="226" t="s">
        <v>80</v>
      </c>
      <c r="AY158" s="20" t="s">
        <v>161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78</v>
      </c>
      <c r="BK158" s="227">
        <f>ROUND(I158*H158,2)</f>
        <v>0</v>
      </c>
      <c r="BL158" s="20" t="s">
        <v>168</v>
      </c>
      <c r="BM158" s="226" t="s">
        <v>212</v>
      </c>
    </row>
    <row r="159" s="2" customFormat="1">
      <c r="A159" s="41"/>
      <c r="B159" s="42"/>
      <c r="C159" s="43"/>
      <c r="D159" s="228" t="s">
        <v>169</v>
      </c>
      <c r="E159" s="43"/>
      <c r="F159" s="229" t="s">
        <v>1354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169</v>
      </c>
      <c r="AU159" s="20" t="s">
        <v>80</v>
      </c>
    </row>
    <row r="160" s="2" customFormat="1">
      <c r="A160" s="41"/>
      <c r="B160" s="42"/>
      <c r="C160" s="43"/>
      <c r="D160" s="228" t="s">
        <v>1322</v>
      </c>
      <c r="E160" s="43"/>
      <c r="F160" s="291" t="s">
        <v>1340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1322</v>
      </c>
      <c r="AU160" s="20" t="s">
        <v>80</v>
      </c>
    </row>
    <row r="161" s="15" customFormat="1">
      <c r="A161" s="15"/>
      <c r="B161" s="267"/>
      <c r="C161" s="268"/>
      <c r="D161" s="228" t="s">
        <v>196</v>
      </c>
      <c r="E161" s="269" t="s">
        <v>19</v>
      </c>
      <c r="F161" s="270" t="s">
        <v>1345</v>
      </c>
      <c r="G161" s="268"/>
      <c r="H161" s="269" t="s">
        <v>19</v>
      </c>
      <c r="I161" s="271"/>
      <c r="J161" s="268"/>
      <c r="K161" s="268"/>
      <c r="L161" s="272"/>
      <c r="M161" s="273"/>
      <c r="N161" s="274"/>
      <c r="O161" s="274"/>
      <c r="P161" s="274"/>
      <c r="Q161" s="274"/>
      <c r="R161" s="274"/>
      <c r="S161" s="274"/>
      <c r="T161" s="27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6" t="s">
        <v>196</v>
      </c>
      <c r="AU161" s="276" t="s">
        <v>80</v>
      </c>
      <c r="AV161" s="15" t="s">
        <v>78</v>
      </c>
      <c r="AW161" s="15" t="s">
        <v>33</v>
      </c>
      <c r="AX161" s="15" t="s">
        <v>71</v>
      </c>
      <c r="AY161" s="276" t="s">
        <v>161</v>
      </c>
    </row>
    <row r="162" s="15" customFormat="1">
      <c r="A162" s="15"/>
      <c r="B162" s="267"/>
      <c r="C162" s="268"/>
      <c r="D162" s="228" t="s">
        <v>196</v>
      </c>
      <c r="E162" s="269" t="s">
        <v>19</v>
      </c>
      <c r="F162" s="270" t="s">
        <v>1346</v>
      </c>
      <c r="G162" s="268"/>
      <c r="H162" s="269" t="s">
        <v>19</v>
      </c>
      <c r="I162" s="271"/>
      <c r="J162" s="268"/>
      <c r="K162" s="268"/>
      <c r="L162" s="272"/>
      <c r="M162" s="273"/>
      <c r="N162" s="274"/>
      <c r="O162" s="274"/>
      <c r="P162" s="274"/>
      <c r="Q162" s="274"/>
      <c r="R162" s="274"/>
      <c r="S162" s="274"/>
      <c r="T162" s="27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6" t="s">
        <v>196</v>
      </c>
      <c r="AU162" s="276" t="s">
        <v>80</v>
      </c>
      <c r="AV162" s="15" t="s">
        <v>78</v>
      </c>
      <c r="AW162" s="15" t="s">
        <v>33</v>
      </c>
      <c r="AX162" s="15" t="s">
        <v>71</v>
      </c>
      <c r="AY162" s="276" t="s">
        <v>161</v>
      </c>
    </row>
    <row r="163" s="13" customFormat="1">
      <c r="A163" s="13"/>
      <c r="B163" s="235"/>
      <c r="C163" s="236"/>
      <c r="D163" s="228" t="s">
        <v>196</v>
      </c>
      <c r="E163" s="237" t="s">
        <v>19</v>
      </c>
      <c r="F163" s="238" t="s">
        <v>78</v>
      </c>
      <c r="G163" s="236"/>
      <c r="H163" s="239">
        <v>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196</v>
      </c>
      <c r="AU163" s="245" t="s">
        <v>80</v>
      </c>
      <c r="AV163" s="13" t="s">
        <v>80</v>
      </c>
      <c r="AW163" s="13" t="s">
        <v>33</v>
      </c>
      <c r="AX163" s="13" t="s">
        <v>71</v>
      </c>
      <c r="AY163" s="245" t="s">
        <v>161</v>
      </c>
    </row>
    <row r="164" s="14" customFormat="1">
      <c r="A164" s="14"/>
      <c r="B164" s="246"/>
      <c r="C164" s="247"/>
      <c r="D164" s="228" t="s">
        <v>196</v>
      </c>
      <c r="E164" s="248" t="s">
        <v>19</v>
      </c>
      <c r="F164" s="249" t="s">
        <v>198</v>
      </c>
      <c r="G164" s="247"/>
      <c r="H164" s="250">
        <v>1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196</v>
      </c>
      <c r="AU164" s="256" t="s">
        <v>80</v>
      </c>
      <c r="AV164" s="14" t="s">
        <v>168</v>
      </c>
      <c r="AW164" s="14" t="s">
        <v>33</v>
      </c>
      <c r="AX164" s="14" t="s">
        <v>78</v>
      </c>
      <c r="AY164" s="256" t="s">
        <v>161</v>
      </c>
    </row>
    <row r="165" s="2" customFormat="1" ht="16.5" customHeight="1">
      <c r="A165" s="41"/>
      <c r="B165" s="42"/>
      <c r="C165" s="215" t="s">
        <v>216</v>
      </c>
      <c r="D165" s="215" t="s">
        <v>163</v>
      </c>
      <c r="E165" s="216" t="s">
        <v>1355</v>
      </c>
      <c r="F165" s="217" t="s">
        <v>1356</v>
      </c>
      <c r="G165" s="218" t="s">
        <v>166</v>
      </c>
      <c r="H165" s="219">
        <v>2</v>
      </c>
      <c r="I165" s="220"/>
      <c r="J165" s="221">
        <f>ROUND(I165*H165,2)</f>
        <v>0</v>
      </c>
      <c r="K165" s="217" t="s">
        <v>19</v>
      </c>
      <c r="L165" s="47"/>
      <c r="M165" s="222" t="s">
        <v>19</v>
      </c>
      <c r="N165" s="223" t="s">
        <v>42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168</v>
      </c>
      <c r="AT165" s="226" t="s">
        <v>163</v>
      </c>
      <c r="AU165" s="226" t="s">
        <v>80</v>
      </c>
      <c r="AY165" s="20" t="s">
        <v>161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78</v>
      </c>
      <c r="BK165" s="227">
        <f>ROUND(I165*H165,2)</f>
        <v>0</v>
      </c>
      <c r="BL165" s="20" t="s">
        <v>168</v>
      </c>
      <c r="BM165" s="226" t="s">
        <v>219</v>
      </c>
    </row>
    <row r="166" s="2" customFormat="1">
      <c r="A166" s="41"/>
      <c r="B166" s="42"/>
      <c r="C166" s="43"/>
      <c r="D166" s="228" t="s">
        <v>169</v>
      </c>
      <c r="E166" s="43"/>
      <c r="F166" s="229" t="s">
        <v>1356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169</v>
      </c>
      <c r="AU166" s="20" t="s">
        <v>80</v>
      </c>
    </row>
    <row r="167" s="2" customFormat="1">
      <c r="A167" s="41"/>
      <c r="B167" s="42"/>
      <c r="C167" s="43"/>
      <c r="D167" s="228" t="s">
        <v>1322</v>
      </c>
      <c r="E167" s="43"/>
      <c r="F167" s="291" t="s">
        <v>1340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1322</v>
      </c>
      <c r="AU167" s="20" t="s">
        <v>80</v>
      </c>
    </row>
    <row r="168" s="13" customFormat="1">
      <c r="A168" s="13"/>
      <c r="B168" s="235"/>
      <c r="C168" s="236"/>
      <c r="D168" s="228" t="s">
        <v>196</v>
      </c>
      <c r="E168" s="237" t="s">
        <v>19</v>
      </c>
      <c r="F168" s="238" t="s">
        <v>80</v>
      </c>
      <c r="G168" s="236"/>
      <c r="H168" s="239">
        <v>2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196</v>
      </c>
      <c r="AU168" s="245" t="s">
        <v>80</v>
      </c>
      <c r="AV168" s="13" t="s">
        <v>80</v>
      </c>
      <c r="AW168" s="13" t="s">
        <v>33</v>
      </c>
      <c r="AX168" s="13" t="s">
        <v>71</v>
      </c>
      <c r="AY168" s="245" t="s">
        <v>161</v>
      </c>
    </row>
    <row r="169" s="14" customFormat="1">
      <c r="A169" s="14"/>
      <c r="B169" s="246"/>
      <c r="C169" s="247"/>
      <c r="D169" s="228" t="s">
        <v>196</v>
      </c>
      <c r="E169" s="248" t="s">
        <v>19</v>
      </c>
      <c r="F169" s="249" t="s">
        <v>198</v>
      </c>
      <c r="G169" s="247"/>
      <c r="H169" s="250">
        <v>2</v>
      </c>
      <c r="I169" s="251"/>
      <c r="J169" s="247"/>
      <c r="K169" s="247"/>
      <c r="L169" s="252"/>
      <c r="M169" s="288"/>
      <c r="N169" s="289"/>
      <c r="O169" s="289"/>
      <c r="P169" s="289"/>
      <c r="Q169" s="289"/>
      <c r="R169" s="289"/>
      <c r="S169" s="289"/>
      <c r="T169" s="29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196</v>
      </c>
      <c r="AU169" s="256" t="s">
        <v>80</v>
      </c>
      <c r="AV169" s="14" t="s">
        <v>168</v>
      </c>
      <c r="AW169" s="14" t="s">
        <v>33</v>
      </c>
      <c r="AX169" s="14" t="s">
        <v>78</v>
      </c>
      <c r="AY169" s="256" t="s">
        <v>161</v>
      </c>
    </row>
    <row r="170" s="2" customFormat="1" ht="6.96" customHeight="1">
      <c r="A170" s="41"/>
      <c r="B170" s="62"/>
      <c r="C170" s="63"/>
      <c r="D170" s="63"/>
      <c r="E170" s="63"/>
      <c r="F170" s="63"/>
      <c r="G170" s="63"/>
      <c r="H170" s="63"/>
      <c r="I170" s="63"/>
      <c r="J170" s="63"/>
      <c r="K170" s="63"/>
      <c r="L170" s="47"/>
      <c r="M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</row>
  </sheetData>
  <sheetProtection sheet="1" autoFilter="0" formatColumns="0" formatRows="0" objects="1" scenarios="1" spinCount="100000" saltValue="Y1uVoBBnidntOhYP/A5ARppJMLIszUEEmWNtKJLnzsby1StP9gW+t7x0MjQI4nMGxMbzbQEXcyeq5jNggYvytg==" hashValue="bDYSjSdmALAc6QhW6VhZ8Pgw5HmTzD2ToNrlQ7jyNXZv4CfNP04d9uuU/lilEhclbD30T+5cF/o9ur9Fwvth1w==" algorithmName="SHA-512" password="CC35"/>
  <autoFilter ref="C86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1357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115</v>
      </c>
      <c r="G14" s="41"/>
      <c r="H14" s="41"/>
      <c r="I14" s="145" t="s">
        <v>23</v>
      </c>
      <c r="J14" s="149" t="str">
        <f>'Rekapitulace stavby'!AN8</f>
        <v>20. 6. 2024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železnic, státní organizace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STAV MORAVIA spol. s 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STAV MORAVIA spol. s r.o.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1358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ROUND((SUM(BE89:BE113)),  2)</f>
        <v>0</v>
      </c>
      <c r="G35" s="41"/>
      <c r="H35" s="41"/>
      <c r="I35" s="160">
        <v>0.20999999999999999</v>
      </c>
      <c r="J35" s="159">
        <f>ROUND(((SUM(BE89:BE113))*I35),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ROUND((SUM(BF89:BF113)),  2)</f>
        <v>0</v>
      </c>
      <c r="G36" s="41"/>
      <c r="H36" s="41"/>
      <c r="I36" s="160">
        <v>0.12</v>
      </c>
      <c r="J36" s="159">
        <f>ROUND(((SUM(BF89:BF113))*I36),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ROUND((SUM(BG89:BG113)),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ROUND((SUM(BH89:BH113)),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ROUND((SUM(BI89:BI113)),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Údržba, opravy a odstraňování závad u SPS v obvodu OŘ OVA 2024–Střítež u Českého Těšína ON–optimalizace budovy zastávky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113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950 - MOBILIÁŘ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20. 6. 2024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Správa železnic, státní organizace</v>
      </c>
      <c r="G58" s="43"/>
      <c r="H58" s="43"/>
      <c r="I58" s="35" t="s">
        <v>31</v>
      </c>
      <c r="J58" s="39" t="str">
        <f>E23</f>
        <v>STAV MORAVIA spol. s 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STAV MORAVIA spol. s 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117</v>
      </c>
      <c r="D61" s="174"/>
      <c r="E61" s="174"/>
      <c r="F61" s="174"/>
      <c r="G61" s="174"/>
      <c r="H61" s="174"/>
      <c r="I61" s="174"/>
      <c r="J61" s="175" t="s">
        <v>118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7"/>
      <c r="C64" s="178"/>
      <c r="D64" s="179" t="s">
        <v>130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140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1314</v>
      </c>
      <c r="E66" s="180"/>
      <c r="F66" s="180"/>
      <c r="G66" s="180"/>
      <c r="H66" s="180"/>
      <c r="I66" s="180"/>
      <c r="J66" s="181">
        <f>J98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1359</v>
      </c>
      <c r="E67" s="185"/>
      <c r="F67" s="185"/>
      <c r="G67" s="185"/>
      <c r="H67" s="185"/>
      <c r="I67" s="185"/>
      <c r="J67" s="186">
        <f>J99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146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6.25" customHeight="1">
      <c r="A77" s="41"/>
      <c r="B77" s="42"/>
      <c r="C77" s="43"/>
      <c r="D77" s="43"/>
      <c r="E77" s="172" t="str">
        <f>E7</f>
        <v>Údržba, opravy a odstraňování závad u SPS v obvodu OŘ OVA 2024–Střítež u Českého Těšína ON–optimalizace budovy zastávky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112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113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114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950 - MOBILIÁŘ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 xml:space="preserve"> </v>
      </c>
      <c r="G83" s="43"/>
      <c r="H83" s="43"/>
      <c r="I83" s="35" t="s">
        <v>23</v>
      </c>
      <c r="J83" s="75" t="str">
        <f>IF(J14="","",J14)</f>
        <v>20. 6. 2024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E17</f>
        <v>Správa železnic, státní organizace</v>
      </c>
      <c r="G85" s="43"/>
      <c r="H85" s="43"/>
      <c r="I85" s="35" t="s">
        <v>31</v>
      </c>
      <c r="J85" s="39" t="str">
        <f>E23</f>
        <v>STAV MORAVIA spol. s r.o.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5" t="s">
        <v>29</v>
      </c>
      <c r="D86" s="43"/>
      <c r="E86" s="43"/>
      <c r="F86" s="30" t="str">
        <f>IF(E20="","",E20)</f>
        <v>Vyplň údaj</v>
      </c>
      <c r="G86" s="43"/>
      <c r="H86" s="43"/>
      <c r="I86" s="35" t="s">
        <v>34</v>
      </c>
      <c r="J86" s="39" t="str">
        <f>E26</f>
        <v>STAV MORAVIA spol. s r.o.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147</v>
      </c>
      <c r="D88" s="191" t="s">
        <v>56</v>
      </c>
      <c r="E88" s="191" t="s">
        <v>52</v>
      </c>
      <c r="F88" s="191" t="s">
        <v>53</v>
      </c>
      <c r="G88" s="191" t="s">
        <v>148</v>
      </c>
      <c r="H88" s="191" t="s">
        <v>149</v>
      </c>
      <c r="I88" s="191" t="s">
        <v>150</v>
      </c>
      <c r="J88" s="191" t="s">
        <v>118</v>
      </c>
      <c r="K88" s="192" t="s">
        <v>151</v>
      </c>
      <c r="L88" s="193"/>
      <c r="M88" s="95" t="s">
        <v>19</v>
      </c>
      <c r="N88" s="96" t="s">
        <v>41</v>
      </c>
      <c r="O88" s="96" t="s">
        <v>152</v>
      </c>
      <c r="P88" s="96" t="s">
        <v>153</v>
      </c>
      <c r="Q88" s="96" t="s">
        <v>154</v>
      </c>
      <c r="R88" s="96" t="s">
        <v>155</v>
      </c>
      <c r="S88" s="96" t="s">
        <v>156</v>
      </c>
      <c r="T88" s="97" t="s">
        <v>157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158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P90+P98</f>
        <v>0</v>
      </c>
      <c r="Q89" s="99"/>
      <c r="R89" s="196">
        <f>R90+R98</f>
        <v>0</v>
      </c>
      <c r="S89" s="99"/>
      <c r="T89" s="197">
        <f>T90+T98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70</v>
      </c>
      <c r="AU89" s="20" t="s">
        <v>119</v>
      </c>
      <c r="BK89" s="198">
        <f>BK90+BK98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734</v>
      </c>
      <c r="F90" s="202" t="s">
        <v>735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80</v>
      </c>
      <c r="AT90" s="211" t="s">
        <v>70</v>
      </c>
      <c r="AU90" s="211" t="s">
        <v>71</v>
      </c>
      <c r="AY90" s="210" t="s">
        <v>161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70</v>
      </c>
      <c r="E91" s="213" t="s">
        <v>1149</v>
      </c>
      <c r="F91" s="213" t="s">
        <v>1150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SUM(P92:P97)</f>
        <v>0</v>
      </c>
      <c r="Q91" s="207"/>
      <c r="R91" s="208">
        <f>SUM(R92:R97)</f>
        <v>0</v>
      </c>
      <c r="S91" s="207"/>
      <c r="T91" s="209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80</v>
      </c>
      <c r="AT91" s="211" t="s">
        <v>70</v>
      </c>
      <c r="AU91" s="211" t="s">
        <v>78</v>
      </c>
      <c r="AY91" s="210" t="s">
        <v>161</v>
      </c>
      <c r="BK91" s="212">
        <f>SUM(BK92:BK97)</f>
        <v>0</v>
      </c>
    </row>
    <row r="92" s="2" customFormat="1" ht="16.5" customHeight="1">
      <c r="A92" s="41"/>
      <c r="B92" s="42"/>
      <c r="C92" s="215" t="s">
        <v>78</v>
      </c>
      <c r="D92" s="215" t="s">
        <v>163</v>
      </c>
      <c r="E92" s="216" t="s">
        <v>1360</v>
      </c>
      <c r="F92" s="217" t="s">
        <v>1361</v>
      </c>
      <c r="G92" s="218" t="s">
        <v>273</v>
      </c>
      <c r="H92" s="219">
        <v>0.20000000000000001</v>
      </c>
      <c r="I92" s="220"/>
      <c r="J92" s="221">
        <f>ROUND(I92*H92,2)</f>
        <v>0</v>
      </c>
      <c r="K92" s="217" t="s">
        <v>167</v>
      </c>
      <c r="L92" s="47"/>
      <c r="M92" s="222" t="s">
        <v>19</v>
      </c>
      <c r="N92" s="223" t="s">
        <v>42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212</v>
      </c>
      <c r="AT92" s="226" t="s">
        <v>163</v>
      </c>
      <c r="AU92" s="226" t="s">
        <v>80</v>
      </c>
      <c r="AY92" s="20" t="s">
        <v>161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78</v>
      </c>
      <c r="BK92" s="227">
        <f>ROUND(I92*H92,2)</f>
        <v>0</v>
      </c>
      <c r="BL92" s="20" t="s">
        <v>212</v>
      </c>
      <c r="BM92" s="226" t="s">
        <v>1362</v>
      </c>
    </row>
    <row r="93" s="2" customFormat="1">
      <c r="A93" s="41"/>
      <c r="B93" s="42"/>
      <c r="C93" s="43"/>
      <c r="D93" s="228" t="s">
        <v>169</v>
      </c>
      <c r="E93" s="43"/>
      <c r="F93" s="229" t="s">
        <v>1363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169</v>
      </c>
      <c r="AU93" s="20" t="s">
        <v>80</v>
      </c>
    </row>
    <row r="94" s="2" customFormat="1">
      <c r="A94" s="41"/>
      <c r="B94" s="42"/>
      <c r="C94" s="43"/>
      <c r="D94" s="233" t="s">
        <v>171</v>
      </c>
      <c r="E94" s="43"/>
      <c r="F94" s="234" t="s">
        <v>1364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171</v>
      </c>
      <c r="AU94" s="20" t="s">
        <v>80</v>
      </c>
    </row>
    <row r="95" s="2" customFormat="1" ht="21.75" customHeight="1">
      <c r="A95" s="41"/>
      <c r="B95" s="42"/>
      <c r="C95" s="215" t="s">
        <v>80</v>
      </c>
      <c r="D95" s="215" t="s">
        <v>163</v>
      </c>
      <c r="E95" s="216" t="s">
        <v>1365</v>
      </c>
      <c r="F95" s="217" t="s">
        <v>1366</v>
      </c>
      <c r="G95" s="218" t="s">
        <v>273</v>
      </c>
      <c r="H95" s="219">
        <v>0.20000000000000001</v>
      </c>
      <c r="I95" s="220"/>
      <c r="J95" s="221">
        <f>ROUND(I95*H95,2)</f>
        <v>0</v>
      </c>
      <c r="K95" s="217" t="s">
        <v>167</v>
      </c>
      <c r="L95" s="47"/>
      <c r="M95" s="222" t="s">
        <v>19</v>
      </c>
      <c r="N95" s="223" t="s">
        <v>42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212</v>
      </c>
      <c r="AT95" s="226" t="s">
        <v>163</v>
      </c>
      <c r="AU95" s="226" t="s">
        <v>80</v>
      </c>
      <c r="AY95" s="20" t="s">
        <v>161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78</v>
      </c>
      <c r="BK95" s="227">
        <f>ROUND(I95*H95,2)</f>
        <v>0</v>
      </c>
      <c r="BL95" s="20" t="s">
        <v>212</v>
      </c>
      <c r="BM95" s="226" t="s">
        <v>1367</v>
      </c>
    </row>
    <row r="96" s="2" customFormat="1">
      <c r="A96" s="41"/>
      <c r="B96" s="42"/>
      <c r="C96" s="43"/>
      <c r="D96" s="228" t="s">
        <v>169</v>
      </c>
      <c r="E96" s="43"/>
      <c r="F96" s="229" t="s">
        <v>1368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169</v>
      </c>
      <c r="AU96" s="20" t="s">
        <v>80</v>
      </c>
    </row>
    <row r="97" s="2" customFormat="1">
      <c r="A97" s="41"/>
      <c r="B97" s="42"/>
      <c r="C97" s="43"/>
      <c r="D97" s="233" t="s">
        <v>171</v>
      </c>
      <c r="E97" s="43"/>
      <c r="F97" s="234" t="s">
        <v>1369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171</v>
      </c>
      <c r="AU97" s="20" t="s">
        <v>80</v>
      </c>
    </row>
    <row r="98" s="12" customFormat="1" ht="25.92" customHeight="1">
      <c r="A98" s="12"/>
      <c r="B98" s="199"/>
      <c r="C98" s="200"/>
      <c r="D98" s="201" t="s">
        <v>70</v>
      </c>
      <c r="E98" s="202" t="s">
        <v>1316</v>
      </c>
      <c r="F98" s="202" t="s">
        <v>1317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</f>
        <v>0</v>
      </c>
      <c r="Q98" s="207"/>
      <c r="R98" s="208">
        <f>R99</f>
        <v>0</v>
      </c>
      <c r="S98" s="207"/>
      <c r="T98" s="209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168</v>
      </c>
      <c r="AT98" s="211" t="s">
        <v>70</v>
      </c>
      <c r="AU98" s="211" t="s">
        <v>71</v>
      </c>
      <c r="AY98" s="210" t="s">
        <v>161</v>
      </c>
      <c r="BK98" s="212">
        <f>BK99</f>
        <v>0</v>
      </c>
    </row>
    <row r="99" s="12" customFormat="1" ht="22.8" customHeight="1">
      <c r="A99" s="12"/>
      <c r="B99" s="199"/>
      <c r="C99" s="200"/>
      <c r="D99" s="201" t="s">
        <v>70</v>
      </c>
      <c r="E99" s="213" t="s">
        <v>1370</v>
      </c>
      <c r="F99" s="213" t="s">
        <v>1371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SUM(P100:P113)</f>
        <v>0</v>
      </c>
      <c r="Q99" s="207"/>
      <c r="R99" s="208">
        <f>SUM(R100:R113)</f>
        <v>0</v>
      </c>
      <c r="S99" s="207"/>
      <c r="T99" s="209">
        <f>SUM(T100:T113)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78</v>
      </c>
      <c r="AT99" s="211" t="s">
        <v>70</v>
      </c>
      <c r="AU99" s="211" t="s">
        <v>78</v>
      </c>
      <c r="AY99" s="210" t="s">
        <v>161</v>
      </c>
      <c r="BK99" s="212">
        <f>SUM(BK100:BK113)</f>
        <v>0</v>
      </c>
    </row>
    <row r="100" s="2" customFormat="1" ht="16.5" customHeight="1">
      <c r="A100" s="41"/>
      <c r="B100" s="42"/>
      <c r="C100" s="215" t="s">
        <v>178</v>
      </c>
      <c r="D100" s="215" t="s">
        <v>163</v>
      </c>
      <c r="E100" s="216" t="s">
        <v>1372</v>
      </c>
      <c r="F100" s="217" t="s">
        <v>1373</v>
      </c>
      <c r="G100" s="218" t="s">
        <v>166</v>
      </c>
      <c r="H100" s="219">
        <v>2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168</v>
      </c>
      <c r="AT100" s="226" t="s">
        <v>163</v>
      </c>
      <c r="AU100" s="226" t="s">
        <v>80</v>
      </c>
      <c r="AY100" s="20" t="s">
        <v>161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78</v>
      </c>
      <c r="BK100" s="227">
        <f>ROUND(I100*H100,2)</f>
        <v>0</v>
      </c>
      <c r="BL100" s="20" t="s">
        <v>168</v>
      </c>
      <c r="BM100" s="226" t="s">
        <v>80</v>
      </c>
    </row>
    <row r="101" s="2" customFormat="1">
      <c r="A101" s="41"/>
      <c r="B101" s="42"/>
      <c r="C101" s="43"/>
      <c r="D101" s="228" t="s">
        <v>169</v>
      </c>
      <c r="E101" s="43"/>
      <c r="F101" s="229" t="s">
        <v>1373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169</v>
      </c>
      <c r="AU101" s="20" t="s">
        <v>80</v>
      </c>
    </row>
    <row r="102" s="2" customFormat="1">
      <c r="A102" s="41"/>
      <c r="B102" s="42"/>
      <c r="C102" s="43"/>
      <c r="D102" s="228" t="s">
        <v>1322</v>
      </c>
      <c r="E102" s="43"/>
      <c r="F102" s="291" t="s">
        <v>1374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1322</v>
      </c>
      <c r="AU102" s="20" t="s">
        <v>80</v>
      </c>
    </row>
    <row r="103" s="2" customFormat="1" ht="21.75" customHeight="1">
      <c r="A103" s="41"/>
      <c r="B103" s="42"/>
      <c r="C103" s="215" t="s">
        <v>168</v>
      </c>
      <c r="D103" s="215" t="s">
        <v>163</v>
      </c>
      <c r="E103" s="216" t="s">
        <v>1375</v>
      </c>
      <c r="F103" s="217" t="s">
        <v>1376</v>
      </c>
      <c r="G103" s="218" t="s">
        <v>166</v>
      </c>
      <c r="H103" s="219">
        <v>1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42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168</v>
      </c>
      <c r="AT103" s="226" t="s">
        <v>163</v>
      </c>
      <c r="AU103" s="226" t="s">
        <v>80</v>
      </c>
      <c r="AY103" s="20" t="s">
        <v>161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78</v>
      </c>
      <c r="BK103" s="227">
        <f>ROUND(I103*H103,2)</f>
        <v>0</v>
      </c>
      <c r="BL103" s="20" t="s">
        <v>168</v>
      </c>
      <c r="BM103" s="226" t="s">
        <v>168</v>
      </c>
    </row>
    <row r="104" s="2" customFormat="1">
      <c r="A104" s="41"/>
      <c r="B104" s="42"/>
      <c r="C104" s="43"/>
      <c r="D104" s="228" t="s">
        <v>169</v>
      </c>
      <c r="E104" s="43"/>
      <c r="F104" s="229" t="s">
        <v>1376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169</v>
      </c>
      <c r="AU104" s="20" t="s">
        <v>80</v>
      </c>
    </row>
    <row r="105" s="2" customFormat="1">
      <c r="A105" s="41"/>
      <c r="B105" s="42"/>
      <c r="C105" s="43"/>
      <c r="D105" s="228" t="s">
        <v>1322</v>
      </c>
      <c r="E105" s="43"/>
      <c r="F105" s="291" t="s">
        <v>1377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1322</v>
      </c>
      <c r="AU105" s="20" t="s">
        <v>80</v>
      </c>
    </row>
    <row r="106" s="2" customFormat="1" ht="21.75" customHeight="1">
      <c r="A106" s="41"/>
      <c r="B106" s="42"/>
      <c r="C106" s="215" t="s">
        <v>189</v>
      </c>
      <c r="D106" s="215" t="s">
        <v>163</v>
      </c>
      <c r="E106" s="216" t="s">
        <v>1378</v>
      </c>
      <c r="F106" s="217" t="s">
        <v>1379</v>
      </c>
      <c r="G106" s="218" t="s">
        <v>166</v>
      </c>
      <c r="H106" s="219">
        <v>1</v>
      </c>
      <c r="I106" s="220"/>
      <c r="J106" s="221">
        <f>ROUND(I106*H106,2)</f>
        <v>0</v>
      </c>
      <c r="K106" s="217" t="s">
        <v>19</v>
      </c>
      <c r="L106" s="47"/>
      <c r="M106" s="222" t="s">
        <v>19</v>
      </c>
      <c r="N106" s="223" t="s">
        <v>42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168</v>
      </c>
      <c r="AT106" s="226" t="s">
        <v>163</v>
      </c>
      <c r="AU106" s="226" t="s">
        <v>80</v>
      </c>
      <c r="AY106" s="20" t="s">
        <v>161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78</v>
      </c>
      <c r="BK106" s="227">
        <f>ROUND(I106*H106,2)</f>
        <v>0</v>
      </c>
      <c r="BL106" s="20" t="s">
        <v>168</v>
      </c>
      <c r="BM106" s="226" t="s">
        <v>1380</v>
      </c>
    </row>
    <row r="107" s="2" customFormat="1">
      <c r="A107" s="41"/>
      <c r="B107" s="42"/>
      <c r="C107" s="43"/>
      <c r="D107" s="228" t="s">
        <v>169</v>
      </c>
      <c r="E107" s="43"/>
      <c r="F107" s="229" t="s">
        <v>1379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169</v>
      </c>
      <c r="AU107" s="20" t="s">
        <v>80</v>
      </c>
    </row>
    <row r="108" s="2" customFormat="1">
      <c r="A108" s="41"/>
      <c r="B108" s="42"/>
      <c r="C108" s="43"/>
      <c r="D108" s="228" t="s">
        <v>1322</v>
      </c>
      <c r="E108" s="43"/>
      <c r="F108" s="291" t="s">
        <v>1381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1322</v>
      </c>
      <c r="AU108" s="20" t="s">
        <v>80</v>
      </c>
    </row>
    <row r="109" s="13" customFormat="1">
      <c r="A109" s="13"/>
      <c r="B109" s="235"/>
      <c r="C109" s="236"/>
      <c r="D109" s="228" t="s">
        <v>196</v>
      </c>
      <c r="E109" s="237" t="s">
        <v>19</v>
      </c>
      <c r="F109" s="238" t="s">
        <v>1382</v>
      </c>
      <c r="G109" s="236"/>
      <c r="H109" s="239">
        <v>1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196</v>
      </c>
      <c r="AU109" s="245" t="s">
        <v>80</v>
      </c>
      <c r="AV109" s="13" t="s">
        <v>80</v>
      </c>
      <c r="AW109" s="13" t="s">
        <v>33</v>
      </c>
      <c r="AX109" s="13" t="s">
        <v>78</v>
      </c>
      <c r="AY109" s="245" t="s">
        <v>161</v>
      </c>
    </row>
    <row r="110" s="14" customFormat="1">
      <c r="A110" s="14"/>
      <c r="B110" s="246"/>
      <c r="C110" s="247"/>
      <c r="D110" s="228" t="s">
        <v>196</v>
      </c>
      <c r="E110" s="248" t="s">
        <v>19</v>
      </c>
      <c r="F110" s="249" t="s">
        <v>198</v>
      </c>
      <c r="G110" s="247"/>
      <c r="H110" s="250">
        <v>1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196</v>
      </c>
      <c r="AU110" s="256" t="s">
        <v>80</v>
      </c>
      <c r="AV110" s="14" t="s">
        <v>168</v>
      </c>
      <c r="AW110" s="14" t="s">
        <v>33</v>
      </c>
      <c r="AX110" s="14" t="s">
        <v>71</v>
      </c>
      <c r="AY110" s="256" t="s">
        <v>161</v>
      </c>
    </row>
    <row r="111" s="2" customFormat="1" ht="24.15" customHeight="1">
      <c r="A111" s="41"/>
      <c r="B111" s="42"/>
      <c r="C111" s="215" t="s">
        <v>181</v>
      </c>
      <c r="D111" s="215" t="s">
        <v>163</v>
      </c>
      <c r="E111" s="216" t="s">
        <v>1383</v>
      </c>
      <c r="F111" s="217" t="s">
        <v>1384</v>
      </c>
      <c r="G111" s="218" t="s">
        <v>166</v>
      </c>
      <c r="H111" s="219">
        <v>6</v>
      </c>
      <c r="I111" s="220"/>
      <c r="J111" s="221">
        <f>ROUND(I111*H111,2)</f>
        <v>0</v>
      </c>
      <c r="K111" s="217" t="s">
        <v>19</v>
      </c>
      <c r="L111" s="47"/>
      <c r="M111" s="222" t="s">
        <v>19</v>
      </c>
      <c r="N111" s="223" t="s">
        <v>42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168</v>
      </c>
      <c r="AT111" s="226" t="s">
        <v>163</v>
      </c>
      <c r="AU111" s="226" t="s">
        <v>80</v>
      </c>
      <c r="AY111" s="20" t="s">
        <v>161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78</v>
      </c>
      <c r="BK111" s="227">
        <f>ROUND(I111*H111,2)</f>
        <v>0</v>
      </c>
      <c r="BL111" s="20" t="s">
        <v>168</v>
      </c>
      <c r="BM111" s="226" t="s">
        <v>186</v>
      </c>
    </row>
    <row r="112" s="2" customFormat="1">
      <c r="A112" s="41"/>
      <c r="B112" s="42"/>
      <c r="C112" s="43"/>
      <c r="D112" s="228" t="s">
        <v>169</v>
      </c>
      <c r="E112" s="43"/>
      <c r="F112" s="229" t="s">
        <v>1385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169</v>
      </c>
      <c r="AU112" s="20" t="s">
        <v>80</v>
      </c>
    </row>
    <row r="113" s="2" customFormat="1">
      <c r="A113" s="41"/>
      <c r="B113" s="42"/>
      <c r="C113" s="43"/>
      <c r="D113" s="228" t="s">
        <v>1322</v>
      </c>
      <c r="E113" s="43"/>
      <c r="F113" s="291" t="s">
        <v>1386</v>
      </c>
      <c r="G113" s="43"/>
      <c r="H113" s="43"/>
      <c r="I113" s="230"/>
      <c r="J113" s="43"/>
      <c r="K113" s="43"/>
      <c r="L113" s="47"/>
      <c r="M113" s="292"/>
      <c r="N113" s="293"/>
      <c r="O113" s="294"/>
      <c r="P113" s="294"/>
      <c r="Q113" s="294"/>
      <c r="R113" s="294"/>
      <c r="S113" s="294"/>
      <c r="T113" s="295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1322</v>
      </c>
      <c r="AU113" s="20" t="s">
        <v>80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0EWbr5B8GGVKtaJF7ab5Hj9wNu4RCRETFGDICT77nkNidDfUgEy13Zp2PyzL6YnUETMIKi8VMMw7PV5YMW/oYA==" hashValue="Wzo3u4AQdirRPPTdmiHG6GXQi2Ibk69IQg3eibJikwrdIKY/Hw5nNljF5ZjnAXkvuK3VWmEikYHa/nURmtHXvg==" algorithmName="SHA-512" password="CC35"/>
  <autoFilter ref="C88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4_01/998767121"/>
    <hyperlink ref="F97" r:id="rId2" display="https://podminky.urs.cz/item/CS_URS_2024_01/998767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1387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115</v>
      </c>
      <c r="G14" s="41"/>
      <c r="H14" s="41"/>
      <c r="I14" s="145" t="s">
        <v>23</v>
      </c>
      <c r="J14" s="149" t="str">
        <f>'Rekapitulace stavby'!AN8</f>
        <v>20. 6. 2024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železnic, státní organizace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STAV MORAVIA spol. s 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STAV MORAVIA spol. s r.o.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ROUND(J98,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ROUND((SUM(BE98:BE293)),  2)</f>
        <v>0</v>
      </c>
      <c r="G35" s="41"/>
      <c r="H35" s="41"/>
      <c r="I35" s="160">
        <v>0.20999999999999999</v>
      </c>
      <c r="J35" s="159">
        <f>ROUND(((SUM(BE98:BE293))*I35),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ROUND((SUM(BF98:BF293)),  2)</f>
        <v>0</v>
      </c>
      <c r="G36" s="41"/>
      <c r="H36" s="41"/>
      <c r="I36" s="160">
        <v>0.12</v>
      </c>
      <c r="J36" s="159">
        <f>ROUND(((SUM(BF98:BF293))*I36),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ROUND((SUM(BG98:BG293)),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ROUND((SUM(BH98:BH293)),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ROUND((SUM(BI98:BI293)),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Údržba, opravy a odstraňování závad u SPS v obvodu OŘ OVA 2024–Střítež u Českého Těšína ON–optimalizace budovy zastávky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113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D.2.2.4 - Elektroinstalace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20. 6. 2024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Správa železnic, státní organizace</v>
      </c>
      <c r="G58" s="43"/>
      <c r="H58" s="43"/>
      <c r="I58" s="35" t="s">
        <v>31</v>
      </c>
      <c r="J58" s="39" t="str">
        <f>E23</f>
        <v>STAV MORAVIA spol. s 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STAV MORAVIA spol. s 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117</v>
      </c>
      <c r="D61" s="174"/>
      <c r="E61" s="174"/>
      <c r="F61" s="174"/>
      <c r="G61" s="174"/>
      <c r="H61" s="174"/>
      <c r="I61" s="174"/>
      <c r="J61" s="175" t="s">
        <v>118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J98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7"/>
      <c r="C64" s="178"/>
      <c r="D64" s="179" t="s">
        <v>1388</v>
      </c>
      <c r="E64" s="180"/>
      <c r="F64" s="180"/>
      <c r="G64" s="180"/>
      <c r="H64" s="180"/>
      <c r="I64" s="180"/>
      <c r="J64" s="181">
        <f>J99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1389</v>
      </c>
      <c r="E65" s="185"/>
      <c r="F65" s="185"/>
      <c r="G65" s="185"/>
      <c r="H65" s="185"/>
      <c r="I65" s="185"/>
      <c r="J65" s="186">
        <f>J100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1390</v>
      </c>
      <c r="E66" s="185"/>
      <c r="F66" s="185"/>
      <c r="G66" s="185"/>
      <c r="H66" s="185"/>
      <c r="I66" s="185"/>
      <c r="J66" s="186">
        <f>J103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1391</v>
      </c>
      <c r="E67" s="185"/>
      <c r="F67" s="185"/>
      <c r="G67" s="185"/>
      <c r="H67" s="185"/>
      <c r="I67" s="185"/>
      <c r="J67" s="186">
        <f>J106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1392</v>
      </c>
      <c r="E68" s="185"/>
      <c r="F68" s="185"/>
      <c r="G68" s="185"/>
      <c r="H68" s="185"/>
      <c r="I68" s="185"/>
      <c r="J68" s="186">
        <f>J129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1393</v>
      </c>
      <c r="E69" s="185"/>
      <c r="F69" s="185"/>
      <c r="G69" s="185"/>
      <c r="H69" s="185"/>
      <c r="I69" s="185"/>
      <c r="J69" s="186">
        <f>J158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1394</v>
      </c>
      <c r="E70" s="185"/>
      <c r="F70" s="185"/>
      <c r="G70" s="185"/>
      <c r="H70" s="185"/>
      <c r="I70" s="185"/>
      <c r="J70" s="186">
        <f>J176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1395</v>
      </c>
      <c r="E71" s="185"/>
      <c r="F71" s="185"/>
      <c r="G71" s="185"/>
      <c r="H71" s="185"/>
      <c r="I71" s="185"/>
      <c r="J71" s="186">
        <f>J221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1396</v>
      </c>
      <c r="E72" s="185"/>
      <c r="F72" s="185"/>
      <c r="G72" s="185"/>
      <c r="H72" s="185"/>
      <c r="I72" s="185"/>
      <c r="J72" s="186">
        <f>J236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1397</v>
      </c>
      <c r="E73" s="185"/>
      <c r="F73" s="185"/>
      <c r="G73" s="185"/>
      <c r="H73" s="185"/>
      <c r="I73" s="185"/>
      <c r="J73" s="186">
        <f>J243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1398</v>
      </c>
      <c r="E74" s="185"/>
      <c r="F74" s="185"/>
      <c r="G74" s="185"/>
      <c r="H74" s="185"/>
      <c r="I74" s="185"/>
      <c r="J74" s="186">
        <f>J260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1399</v>
      </c>
      <c r="E75" s="185"/>
      <c r="F75" s="185"/>
      <c r="G75" s="185"/>
      <c r="H75" s="185"/>
      <c r="I75" s="185"/>
      <c r="J75" s="186">
        <f>J265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1400</v>
      </c>
      <c r="E76" s="185"/>
      <c r="F76" s="185"/>
      <c r="G76" s="185"/>
      <c r="H76" s="185"/>
      <c r="I76" s="185"/>
      <c r="J76" s="186">
        <f>J277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146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6.25" customHeight="1">
      <c r="A86" s="41"/>
      <c r="B86" s="42"/>
      <c r="C86" s="43"/>
      <c r="D86" s="43"/>
      <c r="E86" s="172" t="str">
        <f>E7</f>
        <v>Údržba, opravy a odstraňování závad u SPS v obvodu OŘ OVA 2024–Střítež u Českého Těšína ON–optimalizace budovy zastávky</v>
      </c>
      <c r="F86" s="35"/>
      <c r="G86" s="35"/>
      <c r="H86" s="35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" customFormat="1" ht="12" customHeight="1">
      <c r="B87" s="24"/>
      <c r="C87" s="35" t="s">
        <v>112</v>
      </c>
      <c r="D87" s="25"/>
      <c r="E87" s="25"/>
      <c r="F87" s="25"/>
      <c r="G87" s="25"/>
      <c r="H87" s="25"/>
      <c r="I87" s="25"/>
      <c r="J87" s="25"/>
      <c r="K87" s="25"/>
      <c r="L87" s="23"/>
    </row>
    <row r="88" s="2" customFormat="1" ht="16.5" customHeight="1">
      <c r="A88" s="41"/>
      <c r="B88" s="42"/>
      <c r="C88" s="43"/>
      <c r="D88" s="43"/>
      <c r="E88" s="172" t="s">
        <v>113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114</v>
      </c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E11</f>
        <v>D.2.2.4 - Elektroinstalace</v>
      </c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21</v>
      </c>
      <c r="D92" s="43"/>
      <c r="E92" s="43"/>
      <c r="F92" s="30" t="str">
        <f>F14</f>
        <v xml:space="preserve"> </v>
      </c>
      <c r="G92" s="43"/>
      <c r="H92" s="43"/>
      <c r="I92" s="35" t="s">
        <v>23</v>
      </c>
      <c r="J92" s="75" t="str">
        <f>IF(J14="","",J14)</f>
        <v>20. 6. 2024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5.65" customHeight="1">
      <c r="A94" s="41"/>
      <c r="B94" s="42"/>
      <c r="C94" s="35" t="s">
        <v>25</v>
      </c>
      <c r="D94" s="43"/>
      <c r="E94" s="43"/>
      <c r="F94" s="30" t="str">
        <f>E17</f>
        <v>Správa železnic, státní organizace</v>
      </c>
      <c r="G94" s="43"/>
      <c r="H94" s="43"/>
      <c r="I94" s="35" t="s">
        <v>31</v>
      </c>
      <c r="J94" s="39" t="str">
        <f>E23</f>
        <v>STAV MORAVIA spol. s r.o.</v>
      </c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25.65" customHeight="1">
      <c r="A95" s="41"/>
      <c r="B95" s="42"/>
      <c r="C95" s="35" t="s">
        <v>29</v>
      </c>
      <c r="D95" s="43"/>
      <c r="E95" s="43"/>
      <c r="F95" s="30" t="str">
        <f>IF(E20="","",E20)</f>
        <v>Vyplň údaj</v>
      </c>
      <c r="G95" s="43"/>
      <c r="H95" s="43"/>
      <c r="I95" s="35" t="s">
        <v>34</v>
      </c>
      <c r="J95" s="39" t="str">
        <f>E26</f>
        <v>STAV MORAVIA spol. s r.o.</v>
      </c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88"/>
      <c r="B97" s="189"/>
      <c r="C97" s="190" t="s">
        <v>147</v>
      </c>
      <c r="D97" s="191" t="s">
        <v>56</v>
      </c>
      <c r="E97" s="191" t="s">
        <v>52</v>
      </c>
      <c r="F97" s="191" t="s">
        <v>53</v>
      </c>
      <c r="G97" s="191" t="s">
        <v>148</v>
      </c>
      <c r="H97" s="191" t="s">
        <v>149</v>
      </c>
      <c r="I97" s="191" t="s">
        <v>150</v>
      </c>
      <c r="J97" s="191" t="s">
        <v>118</v>
      </c>
      <c r="K97" s="192" t="s">
        <v>151</v>
      </c>
      <c r="L97" s="193"/>
      <c r="M97" s="95" t="s">
        <v>19</v>
      </c>
      <c r="N97" s="96" t="s">
        <v>41</v>
      </c>
      <c r="O97" s="96" t="s">
        <v>152</v>
      </c>
      <c r="P97" s="96" t="s">
        <v>153</v>
      </c>
      <c r="Q97" s="96" t="s">
        <v>154</v>
      </c>
      <c r="R97" s="96" t="s">
        <v>155</v>
      </c>
      <c r="S97" s="96" t="s">
        <v>156</v>
      </c>
      <c r="T97" s="97" t="s">
        <v>157</v>
      </c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</row>
    <row r="98" s="2" customFormat="1" ht="22.8" customHeight="1">
      <c r="A98" s="41"/>
      <c r="B98" s="42"/>
      <c r="C98" s="102" t="s">
        <v>158</v>
      </c>
      <c r="D98" s="43"/>
      <c r="E98" s="43"/>
      <c r="F98" s="43"/>
      <c r="G98" s="43"/>
      <c r="H98" s="43"/>
      <c r="I98" s="43"/>
      <c r="J98" s="194">
        <f>BK98</f>
        <v>0</v>
      </c>
      <c r="K98" s="43"/>
      <c r="L98" s="47"/>
      <c r="M98" s="98"/>
      <c r="N98" s="195"/>
      <c r="O98" s="99"/>
      <c r="P98" s="196">
        <f>P99</f>
        <v>0</v>
      </c>
      <c r="Q98" s="99"/>
      <c r="R98" s="196">
        <f>R99</f>
        <v>1.5423530000000001</v>
      </c>
      <c r="S98" s="99"/>
      <c r="T98" s="197">
        <f>T99</f>
        <v>0.128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70</v>
      </c>
      <c r="AU98" s="20" t="s">
        <v>119</v>
      </c>
      <c r="BK98" s="198">
        <f>BK99</f>
        <v>0</v>
      </c>
    </row>
    <row r="99" s="12" customFormat="1" ht="25.92" customHeight="1">
      <c r="A99" s="12"/>
      <c r="B99" s="199"/>
      <c r="C99" s="200"/>
      <c r="D99" s="201" t="s">
        <v>70</v>
      </c>
      <c r="E99" s="202" t="s">
        <v>1401</v>
      </c>
      <c r="F99" s="202" t="s">
        <v>1402</v>
      </c>
      <c r="G99" s="200"/>
      <c r="H99" s="200"/>
      <c r="I99" s="203"/>
      <c r="J99" s="204">
        <f>BK99</f>
        <v>0</v>
      </c>
      <c r="K99" s="200"/>
      <c r="L99" s="205"/>
      <c r="M99" s="206"/>
      <c r="N99" s="207"/>
      <c r="O99" s="207"/>
      <c r="P99" s="208">
        <f>P100+P103+P106+P129+P158+P176+P221+P236+P243+P260+P265+P277</f>
        <v>0</v>
      </c>
      <c r="Q99" s="207"/>
      <c r="R99" s="208">
        <f>R100+R103+R106+R129+R158+R176+R221+R236+R243+R260+R265+R277</f>
        <v>1.5423530000000001</v>
      </c>
      <c r="S99" s="207"/>
      <c r="T99" s="209">
        <f>T100+T103+T106+T129+T158+T176+T221+T236+T243+T260+T265+T277</f>
        <v>0.128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178</v>
      </c>
      <c r="AT99" s="211" t="s">
        <v>70</v>
      </c>
      <c r="AU99" s="211" t="s">
        <v>71</v>
      </c>
      <c r="AY99" s="210" t="s">
        <v>161</v>
      </c>
      <c r="BK99" s="212">
        <f>BK100+BK103+BK106+BK129+BK158+BK176+BK221+BK236+BK243+BK260+BK265+BK277</f>
        <v>0</v>
      </c>
    </row>
    <row r="100" s="12" customFormat="1" ht="22.8" customHeight="1">
      <c r="A100" s="12"/>
      <c r="B100" s="199"/>
      <c r="C100" s="200"/>
      <c r="D100" s="201" t="s">
        <v>70</v>
      </c>
      <c r="E100" s="213" t="s">
        <v>1403</v>
      </c>
      <c r="F100" s="213" t="s">
        <v>1404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SUM(P101:P102)</f>
        <v>0</v>
      </c>
      <c r="Q100" s="207"/>
      <c r="R100" s="208">
        <f>SUM(R101:R102)</f>
        <v>0</v>
      </c>
      <c r="S100" s="207"/>
      <c r="T100" s="209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78</v>
      </c>
      <c r="AT100" s="211" t="s">
        <v>70</v>
      </c>
      <c r="AU100" s="211" t="s">
        <v>78</v>
      </c>
      <c r="AY100" s="210" t="s">
        <v>161</v>
      </c>
      <c r="BK100" s="212">
        <f>SUM(BK101:BK102)</f>
        <v>0</v>
      </c>
    </row>
    <row r="101" s="2" customFormat="1" ht="33" customHeight="1">
      <c r="A101" s="41"/>
      <c r="B101" s="42"/>
      <c r="C101" s="215" t="s">
        <v>78</v>
      </c>
      <c r="D101" s="215" t="s">
        <v>163</v>
      </c>
      <c r="E101" s="216" t="s">
        <v>1405</v>
      </c>
      <c r="F101" s="217" t="s">
        <v>1406</v>
      </c>
      <c r="G101" s="218" t="s">
        <v>857</v>
      </c>
      <c r="H101" s="219">
        <v>1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42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168</v>
      </c>
      <c r="AT101" s="226" t="s">
        <v>163</v>
      </c>
      <c r="AU101" s="226" t="s">
        <v>80</v>
      </c>
      <c r="AY101" s="20" t="s">
        <v>161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78</v>
      </c>
      <c r="BK101" s="227">
        <f>ROUND(I101*H101,2)</f>
        <v>0</v>
      </c>
      <c r="BL101" s="20" t="s">
        <v>168</v>
      </c>
      <c r="BM101" s="226" t="s">
        <v>80</v>
      </c>
    </row>
    <row r="102" s="2" customFormat="1">
      <c r="A102" s="41"/>
      <c r="B102" s="42"/>
      <c r="C102" s="43"/>
      <c r="D102" s="228" t="s">
        <v>169</v>
      </c>
      <c r="E102" s="43"/>
      <c r="F102" s="229" t="s">
        <v>1406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169</v>
      </c>
      <c r="AU102" s="20" t="s">
        <v>80</v>
      </c>
    </row>
    <row r="103" s="12" customFormat="1" ht="22.8" customHeight="1">
      <c r="A103" s="12"/>
      <c r="B103" s="199"/>
      <c r="C103" s="200"/>
      <c r="D103" s="201" t="s">
        <v>70</v>
      </c>
      <c r="E103" s="213" t="s">
        <v>1407</v>
      </c>
      <c r="F103" s="213" t="s">
        <v>1408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SUM(P104:P105)</f>
        <v>0</v>
      </c>
      <c r="Q103" s="207"/>
      <c r="R103" s="208">
        <f>SUM(R104:R105)</f>
        <v>0</v>
      </c>
      <c r="S103" s="207"/>
      <c r="T103" s="20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78</v>
      </c>
      <c r="AT103" s="211" t="s">
        <v>70</v>
      </c>
      <c r="AU103" s="211" t="s">
        <v>78</v>
      </c>
      <c r="AY103" s="210" t="s">
        <v>161</v>
      </c>
      <c r="BK103" s="212">
        <f>SUM(BK104:BK105)</f>
        <v>0</v>
      </c>
    </row>
    <row r="104" s="2" customFormat="1" ht="24.15" customHeight="1">
      <c r="A104" s="41"/>
      <c r="B104" s="42"/>
      <c r="C104" s="215" t="s">
        <v>80</v>
      </c>
      <c r="D104" s="215" t="s">
        <v>163</v>
      </c>
      <c r="E104" s="216" t="s">
        <v>1409</v>
      </c>
      <c r="F104" s="217" t="s">
        <v>1410</v>
      </c>
      <c r="G104" s="218" t="s">
        <v>857</v>
      </c>
      <c r="H104" s="219">
        <v>1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42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168</v>
      </c>
      <c r="AT104" s="226" t="s">
        <v>163</v>
      </c>
      <c r="AU104" s="226" t="s">
        <v>80</v>
      </c>
      <c r="AY104" s="20" t="s">
        <v>161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78</v>
      </c>
      <c r="BK104" s="227">
        <f>ROUND(I104*H104,2)</f>
        <v>0</v>
      </c>
      <c r="BL104" s="20" t="s">
        <v>168</v>
      </c>
      <c r="BM104" s="226" t="s">
        <v>168</v>
      </c>
    </row>
    <row r="105" s="2" customFormat="1">
      <c r="A105" s="41"/>
      <c r="B105" s="42"/>
      <c r="C105" s="43"/>
      <c r="D105" s="228" t="s">
        <v>169</v>
      </c>
      <c r="E105" s="43"/>
      <c r="F105" s="229" t="s">
        <v>1410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169</v>
      </c>
      <c r="AU105" s="20" t="s">
        <v>80</v>
      </c>
    </row>
    <row r="106" s="12" customFormat="1" ht="22.8" customHeight="1">
      <c r="A106" s="12"/>
      <c r="B106" s="199"/>
      <c r="C106" s="200"/>
      <c r="D106" s="201" t="s">
        <v>70</v>
      </c>
      <c r="E106" s="213" t="s">
        <v>1411</v>
      </c>
      <c r="F106" s="213" t="s">
        <v>1412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SUM(P107:P128)</f>
        <v>0</v>
      </c>
      <c r="Q106" s="207"/>
      <c r="R106" s="208">
        <f>SUM(R107:R128)</f>
        <v>0.052299999999999999</v>
      </c>
      <c r="S106" s="207"/>
      <c r="T106" s="209">
        <f>SUM(T107:T128)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78</v>
      </c>
      <c r="AT106" s="211" t="s">
        <v>70</v>
      </c>
      <c r="AU106" s="211" t="s">
        <v>78</v>
      </c>
      <c r="AY106" s="210" t="s">
        <v>161</v>
      </c>
      <c r="BK106" s="212">
        <f>SUM(BK107:BK128)</f>
        <v>0</v>
      </c>
    </row>
    <row r="107" s="2" customFormat="1" ht="16.5" customHeight="1">
      <c r="A107" s="41"/>
      <c r="B107" s="42"/>
      <c r="C107" s="215" t="s">
        <v>178</v>
      </c>
      <c r="D107" s="215" t="s">
        <v>163</v>
      </c>
      <c r="E107" s="216" t="s">
        <v>1413</v>
      </c>
      <c r="F107" s="217" t="s">
        <v>1414</v>
      </c>
      <c r="G107" s="218" t="s">
        <v>281</v>
      </c>
      <c r="H107" s="219">
        <v>10</v>
      </c>
      <c r="I107" s="220"/>
      <c r="J107" s="221">
        <f>ROUND(I107*H107,2)</f>
        <v>0</v>
      </c>
      <c r="K107" s="217" t="s">
        <v>167</v>
      </c>
      <c r="L107" s="47"/>
      <c r="M107" s="222" t="s">
        <v>19</v>
      </c>
      <c r="N107" s="223" t="s">
        <v>42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168</v>
      </c>
      <c r="AT107" s="226" t="s">
        <v>163</v>
      </c>
      <c r="AU107" s="226" t="s">
        <v>80</v>
      </c>
      <c r="AY107" s="20" t="s">
        <v>161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78</v>
      </c>
      <c r="BK107" s="227">
        <f>ROUND(I107*H107,2)</f>
        <v>0</v>
      </c>
      <c r="BL107" s="20" t="s">
        <v>168</v>
      </c>
      <c r="BM107" s="226" t="s">
        <v>181</v>
      </c>
    </row>
    <row r="108" s="2" customFormat="1">
      <c r="A108" s="41"/>
      <c r="B108" s="42"/>
      <c r="C108" s="43"/>
      <c r="D108" s="228" t="s">
        <v>169</v>
      </c>
      <c r="E108" s="43"/>
      <c r="F108" s="229" t="s">
        <v>1415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169</v>
      </c>
      <c r="AU108" s="20" t="s">
        <v>80</v>
      </c>
    </row>
    <row r="109" s="2" customFormat="1">
      <c r="A109" s="41"/>
      <c r="B109" s="42"/>
      <c r="C109" s="43"/>
      <c r="D109" s="233" t="s">
        <v>171</v>
      </c>
      <c r="E109" s="43"/>
      <c r="F109" s="234" t="s">
        <v>1416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171</v>
      </c>
      <c r="AU109" s="20" t="s">
        <v>80</v>
      </c>
    </row>
    <row r="110" s="2" customFormat="1" ht="16.5" customHeight="1">
      <c r="A110" s="41"/>
      <c r="B110" s="42"/>
      <c r="C110" s="257" t="s">
        <v>168</v>
      </c>
      <c r="D110" s="257" t="s">
        <v>241</v>
      </c>
      <c r="E110" s="258" t="s">
        <v>1417</v>
      </c>
      <c r="F110" s="259" t="s">
        <v>1418</v>
      </c>
      <c r="G110" s="260" t="s">
        <v>244</v>
      </c>
      <c r="H110" s="261">
        <v>6.5</v>
      </c>
      <c r="I110" s="262"/>
      <c r="J110" s="263">
        <f>ROUND(I110*H110,2)</f>
        <v>0</v>
      </c>
      <c r="K110" s="259" t="s">
        <v>167</v>
      </c>
      <c r="L110" s="264"/>
      <c r="M110" s="265" t="s">
        <v>19</v>
      </c>
      <c r="N110" s="266" t="s">
        <v>42</v>
      </c>
      <c r="O110" s="87"/>
      <c r="P110" s="224">
        <f>O110*H110</f>
        <v>0</v>
      </c>
      <c r="Q110" s="224">
        <v>0.001</v>
      </c>
      <c r="R110" s="224">
        <f>Q110*H110</f>
        <v>0.0065000000000000006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186</v>
      </c>
      <c r="AT110" s="226" t="s">
        <v>241</v>
      </c>
      <c r="AU110" s="226" t="s">
        <v>80</v>
      </c>
      <c r="AY110" s="20" t="s">
        <v>161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78</v>
      </c>
      <c r="BK110" s="227">
        <f>ROUND(I110*H110,2)</f>
        <v>0</v>
      </c>
      <c r="BL110" s="20" t="s">
        <v>168</v>
      </c>
      <c r="BM110" s="226" t="s">
        <v>186</v>
      </c>
    </row>
    <row r="111" s="2" customFormat="1">
      <c r="A111" s="41"/>
      <c r="B111" s="42"/>
      <c r="C111" s="43"/>
      <c r="D111" s="228" t="s">
        <v>169</v>
      </c>
      <c r="E111" s="43"/>
      <c r="F111" s="229" t="s">
        <v>1418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169</v>
      </c>
      <c r="AU111" s="20" t="s">
        <v>80</v>
      </c>
    </row>
    <row r="112" s="13" customFormat="1">
      <c r="A112" s="13"/>
      <c r="B112" s="235"/>
      <c r="C112" s="236"/>
      <c r="D112" s="228" t="s">
        <v>196</v>
      </c>
      <c r="E112" s="237" t="s">
        <v>19</v>
      </c>
      <c r="F112" s="238" t="s">
        <v>1419</v>
      </c>
      <c r="G112" s="236"/>
      <c r="H112" s="239">
        <v>6.5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196</v>
      </c>
      <c r="AU112" s="245" t="s">
        <v>80</v>
      </c>
      <c r="AV112" s="13" t="s">
        <v>80</v>
      </c>
      <c r="AW112" s="13" t="s">
        <v>33</v>
      </c>
      <c r="AX112" s="13" t="s">
        <v>71</v>
      </c>
      <c r="AY112" s="245" t="s">
        <v>161</v>
      </c>
    </row>
    <row r="113" s="14" customFormat="1">
      <c r="A113" s="14"/>
      <c r="B113" s="246"/>
      <c r="C113" s="247"/>
      <c r="D113" s="228" t="s">
        <v>196</v>
      </c>
      <c r="E113" s="248" t="s">
        <v>19</v>
      </c>
      <c r="F113" s="249" t="s">
        <v>198</v>
      </c>
      <c r="G113" s="247"/>
      <c r="H113" s="250">
        <v>6.5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196</v>
      </c>
      <c r="AU113" s="256" t="s">
        <v>80</v>
      </c>
      <c r="AV113" s="14" t="s">
        <v>168</v>
      </c>
      <c r="AW113" s="14" t="s">
        <v>33</v>
      </c>
      <c r="AX113" s="14" t="s">
        <v>78</v>
      </c>
      <c r="AY113" s="256" t="s">
        <v>161</v>
      </c>
    </row>
    <row r="114" s="2" customFormat="1" ht="16.5" customHeight="1">
      <c r="A114" s="41"/>
      <c r="B114" s="42"/>
      <c r="C114" s="215" t="s">
        <v>189</v>
      </c>
      <c r="D114" s="215" t="s">
        <v>163</v>
      </c>
      <c r="E114" s="216" t="s">
        <v>1420</v>
      </c>
      <c r="F114" s="217" t="s">
        <v>1421</v>
      </c>
      <c r="G114" s="218" t="s">
        <v>281</v>
      </c>
      <c r="H114" s="219">
        <v>46</v>
      </c>
      <c r="I114" s="220"/>
      <c r="J114" s="221">
        <f>ROUND(I114*H114,2)</f>
        <v>0</v>
      </c>
      <c r="K114" s="217" t="s">
        <v>167</v>
      </c>
      <c r="L114" s="47"/>
      <c r="M114" s="222" t="s">
        <v>19</v>
      </c>
      <c r="N114" s="223" t="s">
        <v>42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168</v>
      </c>
      <c r="AT114" s="226" t="s">
        <v>163</v>
      </c>
      <c r="AU114" s="226" t="s">
        <v>80</v>
      </c>
      <c r="AY114" s="20" t="s">
        <v>161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78</v>
      </c>
      <c r="BK114" s="227">
        <f>ROUND(I114*H114,2)</f>
        <v>0</v>
      </c>
      <c r="BL114" s="20" t="s">
        <v>168</v>
      </c>
      <c r="BM114" s="226" t="s">
        <v>193</v>
      </c>
    </row>
    <row r="115" s="2" customFormat="1">
      <c r="A115" s="41"/>
      <c r="B115" s="42"/>
      <c r="C115" s="43"/>
      <c r="D115" s="228" t="s">
        <v>169</v>
      </c>
      <c r="E115" s="43"/>
      <c r="F115" s="229" t="s">
        <v>1422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169</v>
      </c>
      <c r="AU115" s="20" t="s">
        <v>80</v>
      </c>
    </row>
    <row r="116" s="2" customFormat="1">
      <c r="A116" s="41"/>
      <c r="B116" s="42"/>
      <c r="C116" s="43"/>
      <c r="D116" s="233" t="s">
        <v>171</v>
      </c>
      <c r="E116" s="43"/>
      <c r="F116" s="234" t="s">
        <v>1423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171</v>
      </c>
      <c r="AU116" s="20" t="s">
        <v>80</v>
      </c>
    </row>
    <row r="117" s="2" customFormat="1">
      <c r="A117" s="41"/>
      <c r="B117" s="42"/>
      <c r="C117" s="43"/>
      <c r="D117" s="228" t="s">
        <v>1322</v>
      </c>
      <c r="E117" s="43"/>
      <c r="F117" s="291" t="s">
        <v>1424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1322</v>
      </c>
      <c r="AU117" s="20" t="s">
        <v>80</v>
      </c>
    </row>
    <row r="118" s="2" customFormat="1" ht="16.5" customHeight="1">
      <c r="A118" s="41"/>
      <c r="B118" s="42"/>
      <c r="C118" s="257" t="s">
        <v>181</v>
      </c>
      <c r="D118" s="257" t="s">
        <v>241</v>
      </c>
      <c r="E118" s="258" t="s">
        <v>1425</v>
      </c>
      <c r="F118" s="259" t="s">
        <v>1426</v>
      </c>
      <c r="G118" s="260" t="s">
        <v>244</v>
      </c>
      <c r="H118" s="261">
        <v>44.159999999999997</v>
      </c>
      <c r="I118" s="262"/>
      <c r="J118" s="263">
        <f>ROUND(I118*H118,2)</f>
        <v>0</v>
      </c>
      <c r="K118" s="259" t="s">
        <v>167</v>
      </c>
      <c r="L118" s="264"/>
      <c r="M118" s="265" t="s">
        <v>19</v>
      </c>
      <c r="N118" s="266" t="s">
        <v>42</v>
      </c>
      <c r="O118" s="87"/>
      <c r="P118" s="224">
        <f>O118*H118</f>
        <v>0</v>
      </c>
      <c r="Q118" s="224">
        <v>0.001</v>
      </c>
      <c r="R118" s="224">
        <f>Q118*H118</f>
        <v>0.044159999999999998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186</v>
      </c>
      <c r="AT118" s="226" t="s">
        <v>241</v>
      </c>
      <c r="AU118" s="226" t="s">
        <v>80</v>
      </c>
      <c r="AY118" s="20" t="s">
        <v>161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78</v>
      </c>
      <c r="BK118" s="227">
        <f>ROUND(I118*H118,2)</f>
        <v>0</v>
      </c>
      <c r="BL118" s="20" t="s">
        <v>168</v>
      </c>
      <c r="BM118" s="226" t="s">
        <v>8</v>
      </c>
    </row>
    <row r="119" s="2" customFormat="1">
      <c r="A119" s="41"/>
      <c r="B119" s="42"/>
      <c r="C119" s="43"/>
      <c r="D119" s="228" t="s">
        <v>169</v>
      </c>
      <c r="E119" s="43"/>
      <c r="F119" s="229" t="s">
        <v>1426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169</v>
      </c>
      <c r="AU119" s="20" t="s">
        <v>80</v>
      </c>
    </row>
    <row r="120" s="13" customFormat="1">
      <c r="A120" s="13"/>
      <c r="B120" s="235"/>
      <c r="C120" s="236"/>
      <c r="D120" s="228" t="s">
        <v>196</v>
      </c>
      <c r="E120" s="237" t="s">
        <v>19</v>
      </c>
      <c r="F120" s="238" t="s">
        <v>1427</v>
      </c>
      <c r="G120" s="236"/>
      <c r="H120" s="239">
        <v>44.159999999999997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196</v>
      </c>
      <c r="AU120" s="245" t="s">
        <v>80</v>
      </c>
      <c r="AV120" s="13" t="s">
        <v>80</v>
      </c>
      <c r="AW120" s="13" t="s">
        <v>33</v>
      </c>
      <c r="AX120" s="13" t="s">
        <v>71</v>
      </c>
      <c r="AY120" s="245" t="s">
        <v>161</v>
      </c>
    </row>
    <row r="121" s="14" customFormat="1">
      <c r="A121" s="14"/>
      <c r="B121" s="246"/>
      <c r="C121" s="247"/>
      <c r="D121" s="228" t="s">
        <v>196</v>
      </c>
      <c r="E121" s="248" t="s">
        <v>19</v>
      </c>
      <c r="F121" s="249" t="s">
        <v>198</v>
      </c>
      <c r="G121" s="247"/>
      <c r="H121" s="250">
        <v>44.159999999999997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196</v>
      </c>
      <c r="AU121" s="256" t="s">
        <v>80</v>
      </c>
      <c r="AV121" s="14" t="s">
        <v>168</v>
      </c>
      <c r="AW121" s="14" t="s">
        <v>33</v>
      </c>
      <c r="AX121" s="14" t="s">
        <v>78</v>
      </c>
      <c r="AY121" s="256" t="s">
        <v>161</v>
      </c>
    </row>
    <row r="122" s="2" customFormat="1" ht="16.5" customHeight="1">
      <c r="A122" s="41"/>
      <c r="B122" s="42"/>
      <c r="C122" s="215" t="s">
        <v>204</v>
      </c>
      <c r="D122" s="215" t="s">
        <v>163</v>
      </c>
      <c r="E122" s="216" t="s">
        <v>1428</v>
      </c>
      <c r="F122" s="217" t="s">
        <v>1429</v>
      </c>
      <c r="G122" s="218" t="s">
        <v>166</v>
      </c>
      <c r="H122" s="219">
        <v>7</v>
      </c>
      <c r="I122" s="220"/>
      <c r="J122" s="221">
        <f>ROUND(I122*H122,2)</f>
        <v>0</v>
      </c>
      <c r="K122" s="217" t="s">
        <v>167</v>
      </c>
      <c r="L122" s="47"/>
      <c r="M122" s="222" t="s">
        <v>19</v>
      </c>
      <c r="N122" s="223" t="s">
        <v>42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168</v>
      </c>
      <c r="AT122" s="226" t="s">
        <v>163</v>
      </c>
      <c r="AU122" s="226" t="s">
        <v>80</v>
      </c>
      <c r="AY122" s="20" t="s">
        <v>161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78</v>
      </c>
      <c r="BK122" s="227">
        <f>ROUND(I122*H122,2)</f>
        <v>0</v>
      </c>
      <c r="BL122" s="20" t="s">
        <v>168</v>
      </c>
      <c r="BM122" s="226" t="s">
        <v>207</v>
      </c>
    </row>
    <row r="123" s="2" customFormat="1">
      <c r="A123" s="41"/>
      <c r="B123" s="42"/>
      <c r="C123" s="43"/>
      <c r="D123" s="228" t="s">
        <v>169</v>
      </c>
      <c r="E123" s="43"/>
      <c r="F123" s="229" t="s">
        <v>1430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169</v>
      </c>
      <c r="AU123" s="20" t="s">
        <v>80</v>
      </c>
    </row>
    <row r="124" s="2" customFormat="1">
      <c r="A124" s="41"/>
      <c r="B124" s="42"/>
      <c r="C124" s="43"/>
      <c r="D124" s="233" t="s">
        <v>171</v>
      </c>
      <c r="E124" s="43"/>
      <c r="F124" s="234" t="s">
        <v>1431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171</v>
      </c>
      <c r="AU124" s="20" t="s">
        <v>80</v>
      </c>
    </row>
    <row r="125" s="2" customFormat="1" ht="16.5" customHeight="1">
      <c r="A125" s="41"/>
      <c r="B125" s="42"/>
      <c r="C125" s="257" t="s">
        <v>186</v>
      </c>
      <c r="D125" s="257" t="s">
        <v>241</v>
      </c>
      <c r="E125" s="258" t="s">
        <v>1432</v>
      </c>
      <c r="F125" s="259" t="s">
        <v>1433</v>
      </c>
      <c r="G125" s="260" t="s">
        <v>166</v>
      </c>
      <c r="H125" s="261">
        <v>5</v>
      </c>
      <c r="I125" s="262"/>
      <c r="J125" s="263">
        <f>ROUND(I125*H125,2)</f>
        <v>0</v>
      </c>
      <c r="K125" s="259" t="s">
        <v>167</v>
      </c>
      <c r="L125" s="264"/>
      <c r="M125" s="265" t="s">
        <v>19</v>
      </c>
      <c r="N125" s="266" t="s">
        <v>42</v>
      </c>
      <c r="O125" s="87"/>
      <c r="P125" s="224">
        <f>O125*H125</f>
        <v>0</v>
      </c>
      <c r="Q125" s="224">
        <v>0.00024000000000000001</v>
      </c>
      <c r="R125" s="224">
        <f>Q125*H125</f>
        <v>0.0012000000000000001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186</v>
      </c>
      <c r="AT125" s="226" t="s">
        <v>241</v>
      </c>
      <c r="AU125" s="226" t="s">
        <v>80</v>
      </c>
      <c r="AY125" s="20" t="s">
        <v>161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78</v>
      </c>
      <c r="BK125" s="227">
        <f>ROUND(I125*H125,2)</f>
        <v>0</v>
      </c>
      <c r="BL125" s="20" t="s">
        <v>168</v>
      </c>
      <c r="BM125" s="226" t="s">
        <v>212</v>
      </c>
    </row>
    <row r="126" s="2" customFormat="1">
      <c r="A126" s="41"/>
      <c r="B126" s="42"/>
      <c r="C126" s="43"/>
      <c r="D126" s="228" t="s">
        <v>169</v>
      </c>
      <c r="E126" s="43"/>
      <c r="F126" s="229" t="s">
        <v>1433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169</v>
      </c>
      <c r="AU126" s="20" t="s">
        <v>80</v>
      </c>
    </row>
    <row r="127" s="2" customFormat="1" ht="16.5" customHeight="1">
      <c r="A127" s="41"/>
      <c r="B127" s="42"/>
      <c r="C127" s="257" t="s">
        <v>216</v>
      </c>
      <c r="D127" s="257" t="s">
        <v>241</v>
      </c>
      <c r="E127" s="258" t="s">
        <v>1434</v>
      </c>
      <c r="F127" s="259" t="s">
        <v>1435</v>
      </c>
      <c r="G127" s="260" t="s">
        <v>166</v>
      </c>
      <c r="H127" s="261">
        <v>2</v>
      </c>
      <c r="I127" s="262"/>
      <c r="J127" s="263">
        <f>ROUND(I127*H127,2)</f>
        <v>0</v>
      </c>
      <c r="K127" s="259" t="s">
        <v>167</v>
      </c>
      <c r="L127" s="264"/>
      <c r="M127" s="265" t="s">
        <v>19</v>
      </c>
      <c r="N127" s="266" t="s">
        <v>42</v>
      </c>
      <c r="O127" s="87"/>
      <c r="P127" s="224">
        <f>O127*H127</f>
        <v>0</v>
      </c>
      <c r="Q127" s="224">
        <v>0.00022000000000000001</v>
      </c>
      <c r="R127" s="224">
        <f>Q127*H127</f>
        <v>0.00044000000000000002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186</v>
      </c>
      <c r="AT127" s="226" t="s">
        <v>241</v>
      </c>
      <c r="AU127" s="226" t="s">
        <v>80</v>
      </c>
      <c r="AY127" s="20" t="s">
        <v>161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78</v>
      </c>
      <c r="BK127" s="227">
        <f>ROUND(I127*H127,2)</f>
        <v>0</v>
      </c>
      <c r="BL127" s="20" t="s">
        <v>168</v>
      </c>
      <c r="BM127" s="226" t="s">
        <v>219</v>
      </c>
    </row>
    <row r="128" s="2" customFormat="1">
      <c r="A128" s="41"/>
      <c r="B128" s="42"/>
      <c r="C128" s="43"/>
      <c r="D128" s="228" t="s">
        <v>169</v>
      </c>
      <c r="E128" s="43"/>
      <c r="F128" s="229" t="s">
        <v>1435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169</v>
      </c>
      <c r="AU128" s="20" t="s">
        <v>80</v>
      </c>
    </row>
    <row r="129" s="12" customFormat="1" ht="22.8" customHeight="1">
      <c r="A129" s="12"/>
      <c r="B129" s="199"/>
      <c r="C129" s="200"/>
      <c r="D129" s="201" t="s">
        <v>70</v>
      </c>
      <c r="E129" s="213" t="s">
        <v>1436</v>
      </c>
      <c r="F129" s="213" t="s">
        <v>1437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SUM(P130:P157)</f>
        <v>0</v>
      </c>
      <c r="Q129" s="207"/>
      <c r="R129" s="208">
        <f>SUM(R130:R157)</f>
        <v>0.034299999999999997</v>
      </c>
      <c r="S129" s="207"/>
      <c r="T129" s="209">
        <f>SUM(T130:T157)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78</v>
      </c>
      <c r="AT129" s="211" t="s">
        <v>70</v>
      </c>
      <c r="AU129" s="211" t="s">
        <v>78</v>
      </c>
      <c r="AY129" s="210" t="s">
        <v>161</v>
      </c>
      <c r="BK129" s="212">
        <f>SUM(BK130:BK157)</f>
        <v>0</v>
      </c>
    </row>
    <row r="130" s="2" customFormat="1" ht="16.5" customHeight="1">
      <c r="A130" s="41"/>
      <c r="B130" s="42"/>
      <c r="C130" s="215" t="s">
        <v>193</v>
      </c>
      <c r="D130" s="215" t="s">
        <v>163</v>
      </c>
      <c r="E130" s="216" t="s">
        <v>1438</v>
      </c>
      <c r="F130" s="217" t="s">
        <v>1439</v>
      </c>
      <c r="G130" s="218" t="s">
        <v>281</v>
      </c>
      <c r="H130" s="219">
        <v>34</v>
      </c>
      <c r="I130" s="220"/>
      <c r="J130" s="221">
        <f>ROUND(I130*H130,2)</f>
        <v>0</v>
      </c>
      <c r="K130" s="217" t="s">
        <v>167</v>
      </c>
      <c r="L130" s="47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168</v>
      </c>
      <c r="AT130" s="226" t="s">
        <v>163</v>
      </c>
      <c r="AU130" s="226" t="s">
        <v>80</v>
      </c>
      <c r="AY130" s="20" t="s">
        <v>161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78</v>
      </c>
      <c r="BK130" s="227">
        <f>ROUND(I130*H130,2)</f>
        <v>0</v>
      </c>
      <c r="BL130" s="20" t="s">
        <v>168</v>
      </c>
      <c r="BM130" s="226" t="s">
        <v>224</v>
      </c>
    </row>
    <row r="131" s="2" customFormat="1">
      <c r="A131" s="41"/>
      <c r="B131" s="42"/>
      <c r="C131" s="43"/>
      <c r="D131" s="228" t="s">
        <v>169</v>
      </c>
      <c r="E131" s="43"/>
      <c r="F131" s="229" t="s">
        <v>1440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169</v>
      </c>
      <c r="AU131" s="20" t="s">
        <v>80</v>
      </c>
    </row>
    <row r="132" s="2" customFormat="1">
      <c r="A132" s="41"/>
      <c r="B132" s="42"/>
      <c r="C132" s="43"/>
      <c r="D132" s="233" t="s">
        <v>171</v>
      </c>
      <c r="E132" s="43"/>
      <c r="F132" s="234" t="s">
        <v>1441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171</v>
      </c>
      <c r="AU132" s="20" t="s">
        <v>80</v>
      </c>
    </row>
    <row r="133" s="2" customFormat="1" ht="16.5" customHeight="1">
      <c r="A133" s="41"/>
      <c r="B133" s="42"/>
      <c r="C133" s="257" t="s">
        <v>228</v>
      </c>
      <c r="D133" s="257" t="s">
        <v>241</v>
      </c>
      <c r="E133" s="258" t="s">
        <v>1442</v>
      </c>
      <c r="F133" s="259" t="s">
        <v>1443</v>
      </c>
      <c r="G133" s="260" t="s">
        <v>244</v>
      </c>
      <c r="H133" s="261">
        <v>18.699999999999999</v>
      </c>
      <c r="I133" s="262"/>
      <c r="J133" s="263">
        <f>ROUND(I133*H133,2)</f>
        <v>0</v>
      </c>
      <c r="K133" s="259" t="s">
        <v>167</v>
      </c>
      <c r="L133" s="264"/>
      <c r="M133" s="265" t="s">
        <v>19</v>
      </c>
      <c r="N133" s="266" t="s">
        <v>42</v>
      </c>
      <c r="O133" s="87"/>
      <c r="P133" s="224">
        <f>O133*H133</f>
        <v>0</v>
      </c>
      <c r="Q133" s="224">
        <v>0.001</v>
      </c>
      <c r="R133" s="224">
        <f>Q133*H133</f>
        <v>0.018700000000000001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186</v>
      </c>
      <c r="AT133" s="226" t="s">
        <v>241</v>
      </c>
      <c r="AU133" s="226" t="s">
        <v>80</v>
      </c>
      <c r="AY133" s="20" t="s">
        <v>161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78</v>
      </c>
      <c r="BK133" s="227">
        <f>ROUND(I133*H133,2)</f>
        <v>0</v>
      </c>
      <c r="BL133" s="20" t="s">
        <v>168</v>
      </c>
      <c r="BM133" s="226" t="s">
        <v>231</v>
      </c>
    </row>
    <row r="134" s="2" customFormat="1">
      <c r="A134" s="41"/>
      <c r="B134" s="42"/>
      <c r="C134" s="43"/>
      <c r="D134" s="228" t="s">
        <v>169</v>
      </c>
      <c r="E134" s="43"/>
      <c r="F134" s="229" t="s">
        <v>1443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169</v>
      </c>
      <c r="AU134" s="20" t="s">
        <v>80</v>
      </c>
    </row>
    <row r="135" s="13" customFormat="1">
      <c r="A135" s="13"/>
      <c r="B135" s="235"/>
      <c r="C135" s="236"/>
      <c r="D135" s="228" t="s">
        <v>196</v>
      </c>
      <c r="E135" s="237" t="s">
        <v>19</v>
      </c>
      <c r="F135" s="238" t="s">
        <v>1444</v>
      </c>
      <c r="G135" s="236"/>
      <c r="H135" s="239">
        <v>18.699999999999999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196</v>
      </c>
      <c r="AU135" s="245" t="s">
        <v>80</v>
      </c>
      <c r="AV135" s="13" t="s">
        <v>80</v>
      </c>
      <c r="AW135" s="13" t="s">
        <v>33</v>
      </c>
      <c r="AX135" s="13" t="s">
        <v>71</v>
      </c>
      <c r="AY135" s="245" t="s">
        <v>161</v>
      </c>
    </row>
    <row r="136" s="14" customFormat="1">
      <c r="A136" s="14"/>
      <c r="B136" s="246"/>
      <c r="C136" s="247"/>
      <c r="D136" s="228" t="s">
        <v>196</v>
      </c>
      <c r="E136" s="248" t="s">
        <v>19</v>
      </c>
      <c r="F136" s="249" t="s">
        <v>198</v>
      </c>
      <c r="G136" s="247"/>
      <c r="H136" s="250">
        <v>18.699999999999999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196</v>
      </c>
      <c r="AU136" s="256" t="s">
        <v>80</v>
      </c>
      <c r="AV136" s="14" t="s">
        <v>168</v>
      </c>
      <c r="AW136" s="14" t="s">
        <v>33</v>
      </c>
      <c r="AX136" s="14" t="s">
        <v>78</v>
      </c>
      <c r="AY136" s="256" t="s">
        <v>161</v>
      </c>
    </row>
    <row r="137" s="2" customFormat="1" ht="16.5" customHeight="1">
      <c r="A137" s="41"/>
      <c r="B137" s="42"/>
      <c r="C137" s="257" t="s">
        <v>8</v>
      </c>
      <c r="D137" s="257" t="s">
        <v>241</v>
      </c>
      <c r="E137" s="258" t="s">
        <v>1445</v>
      </c>
      <c r="F137" s="259" t="s">
        <v>1446</v>
      </c>
      <c r="G137" s="260" t="s">
        <v>166</v>
      </c>
      <c r="H137" s="261">
        <v>36</v>
      </c>
      <c r="I137" s="262"/>
      <c r="J137" s="263">
        <f>ROUND(I137*H137,2)</f>
        <v>0</v>
      </c>
      <c r="K137" s="259" t="s">
        <v>167</v>
      </c>
      <c r="L137" s="264"/>
      <c r="M137" s="265" t="s">
        <v>19</v>
      </c>
      <c r="N137" s="266" t="s">
        <v>42</v>
      </c>
      <c r="O137" s="87"/>
      <c r="P137" s="224">
        <f>O137*H137</f>
        <v>0</v>
      </c>
      <c r="Q137" s="224">
        <v>0.00035</v>
      </c>
      <c r="R137" s="224">
        <f>Q137*H137</f>
        <v>0.0126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186</v>
      </c>
      <c r="AT137" s="226" t="s">
        <v>241</v>
      </c>
      <c r="AU137" s="226" t="s">
        <v>80</v>
      </c>
      <c r="AY137" s="20" t="s">
        <v>161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78</v>
      </c>
      <c r="BK137" s="227">
        <f>ROUND(I137*H137,2)</f>
        <v>0</v>
      </c>
      <c r="BL137" s="20" t="s">
        <v>168</v>
      </c>
      <c r="BM137" s="226" t="s">
        <v>237</v>
      </c>
    </row>
    <row r="138" s="2" customFormat="1">
      <c r="A138" s="41"/>
      <c r="B138" s="42"/>
      <c r="C138" s="43"/>
      <c r="D138" s="228" t="s">
        <v>169</v>
      </c>
      <c r="E138" s="43"/>
      <c r="F138" s="229" t="s">
        <v>1446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169</v>
      </c>
      <c r="AU138" s="20" t="s">
        <v>80</v>
      </c>
    </row>
    <row r="139" s="2" customFormat="1" ht="16.5" customHeight="1">
      <c r="A139" s="41"/>
      <c r="B139" s="42"/>
      <c r="C139" s="215" t="s">
        <v>240</v>
      </c>
      <c r="D139" s="215" t="s">
        <v>163</v>
      </c>
      <c r="E139" s="216" t="s">
        <v>1428</v>
      </c>
      <c r="F139" s="217" t="s">
        <v>1429</v>
      </c>
      <c r="G139" s="218" t="s">
        <v>166</v>
      </c>
      <c r="H139" s="219">
        <v>8</v>
      </c>
      <c r="I139" s="220"/>
      <c r="J139" s="221">
        <f>ROUND(I139*H139,2)</f>
        <v>0</v>
      </c>
      <c r="K139" s="217" t="s">
        <v>167</v>
      </c>
      <c r="L139" s="47"/>
      <c r="M139" s="222" t="s">
        <v>19</v>
      </c>
      <c r="N139" s="223" t="s">
        <v>42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168</v>
      </c>
      <c r="AT139" s="226" t="s">
        <v>163</v>
      </c>
      <c r="AU139" s="226" t="s">
        <v>80</v>
      </c>
      <c r="AY139" s="20" t="s">
        <v>161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78</v>
      </c>
      <c r="BK139" s="227">
        <f>ROUND(I139*H139,2)</f>
        <v>0</v>
      </c>
      <c r="BL139" s="20" t="s">
        <v>168</v>
      </c>
      <c r="BM139" s="226" t="s">
        <v>245</v>
      </c>
    </row>
    <row r="140" s="2" customFormat="1">
      <c r="A140" s="41"/>
      <c r="B140" s="42"/>
      <c r="C140" s="43"/>
      <c r="D140" s="228" t="s">
        <v>169</v>
      </c>
      <c r="E140" s="43"/>
      <c r="F140" s="229" t="s">
        <v>1430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169</v>
      </c>
      <c r="AU140" s="20" t="s">
        <v>80</v>
      </c>
    </row>
    <row r="141" s="2" customFormat="1">
      <c r="A141" s="41"/>
      <c r="B141" s="42"/>
      <c r="C141" s="43"/>
      <c r="D141" s="233" t="s">
        <v>171</v>
      </c>
      <c r="E141" s="43"/>
      <c r="F141" s="234" t="s">
        <v>1431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171</v>
      </c>
      <c r="AU141" s="20" t="s">
        <v>80</v>
      </c>
    </row>
    <row r="142" s="2" customFormat="1" ht="16.5" customHeight="1">
      <c r="A142" s="41"/>
      <c r="B142" s="42"/>
      <c r="C142" s="257" t="s">
        <v>207</v>
      </c>
      <c r="D142" s="257" t="s">
        <v>241</v>
      </c>
      <c r="E142" s="258" t="s">
        <v>1447</v>
      </c>
      <c r="F142" s="259" t="s">
        <v>1448</v>
      </c>
      <c r="G142" s="260" t="s">
        <v>166</v>
      </c>
      <c r="H142" s="261">
        <v>8</v>
      </c>
      <c r="I142" s="262"/>
      <c r="J142" s="263">
        <f>ROUND(I142*H142,2)</f>
        <v>0</v>
      </c>
      <c r="K142" s="259" t="s">
        <v>167</v>
      </c>
      <c r="L142" s="264"/>
      <c r="M142" s="265" t="s">
        <v>19</v>
      </c>
      <c r="N142" s="266" t="s">
        <v>42</v>
      </c>
      <c r="O142" s="87"/>
      <c r="P142" s="224">
        <f>O142*H142</f>
        <v>0</v>
      </c>
      <c r="Q142" s="224">
        <v>0.00022000000000000001</v>
      </c>
      <c r="R142" s="224">
        <f>Q142*H142</f>
        <v>0.0017600000000000001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186</v>
      </c>
      <c r="AT142" s="226" t="s">
        <v>241</v>
      </c>
      <c r="AU142" s="226" t="s">
        <v>80</v>
      </c>
      <c r="AY142" s="20" t="s">
        <v>161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78</v>
      </c>
      <c r="BK142" s="227">
        <f>ROUND(I142*H142,2)</f>
        <v>0</v>
      </c>
      <c r="BL142" s="20" t="s">
        <v>168</v>
      </c>
      <c r="BM142" s="226" t="s">
        <v>250</v>
      </c>
    </row>
    <row r="143" s="2" customFormat="1">
      <c r="A143" s="41"/>
      <c r="B143" s="42"/>
      <c r="C143" s="43"/>
      <c r="D143" s="228" t="s">
        <v>169</v>
      </c>
      <c r="E143" s="43"/>
      <c r="F143" s="229" t="s">
        <v>1448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169</v>
      </c>
      <c r="AU143" s="20" t="s">
        <v>80</v>
      </c>
    </row>
    <row r="144" s="2" customFormat="1" ht="16.5" customHeight="1">
      <c r="A144" s="41"/>
      <c r="B144" s="42"/>
      <c r="C144" s="215" t="s">
        <v>253</v>
      </c>
      <c r="D144" s="215" t="s">
        <v>163</v>
      </c>
      <c r="E144" s="216" t="s">
        <v>1449</v>
      </c>
      <c r="F144" s="217" t="s">
        <v>1450</v>
      </c>
      <c r="G144" s="218" t="s">
        <v>166</v>
      </c>
      <c r="H144" s="219">
        <v>4</v>
      </c>
      <c r="I144" s="220"/>
      <c r="J144" s="221">
        <f>ROUND(I144*H144,2)</f>
        <v>0</v>
      </c>
      <c r="K144" s="217" t="s">
        <v>167</v>
      </c>
      <c r="L144" s="47"/>
      <c r="M144" s="222" t="s">
        <v>19</v>
      </c>
      <c r="N144" s="223" t="s">
        <v>42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168</v>
      </c>
      <c r="AT144" s="226" t="s">
        <v>163</v>
      </c>
      <c r="AU144" s="226" t="s">
        <v>80</v>
      </c>
      <c r="AY144" s="20" t="s">
        <v>161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78</v>
      </c>
      <c r="BK144" s="227">
        <f>ROUND(I144*H144,2)</f>
        <v>0</v>
      </c>
      <c r="BL144" s="20" t="s">
        <v>168</v>
      </c>
      <c r="BM144" s="226" t="s">
        <v>256</v>
      </c>
    </row>
    <row r="145" s="2" customFormat="1">
      <c r="A145" s="41"/>
      <c r="B145" s="42"/>
      <c r="C145" s="43"/>
      <c r="D145" s="228" t="s">
        <v>169</v>
      </c>
      <c r="E145" s="43"/>
      <c r="F145" s="229" t="s">
        <v>1451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169</v>
      </c>
      <c r="AU145" s="20" t="s">
        <v>80</v>
      </c>
    </row>
    <row r="146" s="2" customFormat="1">
      <c r="A146" s="41"/>
      <c r="B146" s="42"/>
      <c r="C146" s="43"/>
      <c r="D146" s="233" t="s">
        <v>171</v>
      </c>
      <c r="E146" s="43"/>
      <c r="F146" s="234" t="s">
        <v>1452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171</v>
      </c>
      <c r="AU146" s="20" t="s">
        <v>80</v>
      </c>
    </row>
    <row r="147" s="2" customFormat="1" ht="16.5" customHeight="1">
      <c r="A147" s="41"/>
      <c r="B147" s="42"/>
      <c r="C147" s="257" t="s">
        <v>212</v>
      </c>
      <c r="D147" s="257" t="s">
        <v>241</v>
      </c>
      <c r="E147" s="258" t="s">
        <v>1453</v>
      </c>
      <c r="F147" s="259" t="s">
        <v>1454</v>
      </c>
      <c r="G147" s="260" t="s">
        <v>166</v>
      </c>
      <c r="H147" s="261">
        <v>4</v>
      </c>
      <c r="I147" s="262"/>
      <c r="J147" s="263">
        <f>ROUND(I147*H147,2)</f>
        <v>0</v>
      </c>
      <c r="K147" s="259" t="s">
        <v>167</v>
      </c>
      <c r="L147" s="264"/>
      <c r="M147" s="265" t="s">
        <v>19</v>
      </c>
      <c r="N147" s="266" t="s">
        <v>42</v>
      </c>
      <c r="O147" s="87"/>
      <c r="P147" s="224">
        <f>O147*H147</f>
        <v>0</v>
      </c>
      <c r="Q147" s="224">
        <v>0.00014999999999999999</v>
      </c>
      <c r="R147" s="224">
        <f>Q147*H147</f>
        <v>0.00059999999999999995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186</v>
      </c>
      <c r="AT147" s="226" t="s">
        <v>241</v>
      </c>
      <c r="AU147" s="226" t="s">
        <v>80</v>
      </c>
      <c r="AY147" s="20" t="s">
        <v>161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78</v>
      </c>
      <c r="BK147" s="227">
        <f>ROUND(I147*H147,2)</f>
        <v>0</v>
      </c>
      <c r="BL147" s="20" t="s">
        <v>168</v>
      </c>
      <c r="BM147" s="226" t="s">
        <v>262</v>
      </c>
    </row>
    <row r="148" s="2" customFormat="1">
      <c r="A148" s="41"/>
      <c r="B148" s="42"/>
      <c r="C148" s="43"/>
      <c r="D148" s="228" t="s">
        <v>169</v>
      </c>
      <c r="E148" s="43"/>
      <c r="F148" s="229" t="s">
        <v>1454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169</v>
      </c>
      <c r="AU148" s="20" t="s">
        <v>80</v>
      </c>
    </row>
    <row r="149" s="2" customFormat="1" ht="16.5" customHeight="1">
      <c r="A149" s="41"/>
      <c r="B149" s="42"/>
      <c r="C149" s="215" t="s">
        <v>266</v>
      </c>
      <c r="D149" s="215" t="s">
        <v>163</v>
      </c>
      <c r="E149" s="216" t="s">
        <v>1455</v>
      </c>
      <c r="F149" s="217" t="s">
        <v>1456</v>
      </c>
      <c r="G149" s="218" t="s">
        <v>166</v>
      </c>
      <c r="H149" s="219">
        <v>4</v>
      </c>
      <c r="I149" s="220"/>
      <c r="J149" s="221">
        <f>ROUND(I149*H149,2)</f>
        <v>0</v>
      </c>
      <c r="K149" s="217" t="s">
        <v>167</v>
      </c>
      <c r="L149" s="47"/>
      <c r="M149" s="222" t="s">
        <v>19</v>
      </c>
      <c r="N149" s="223" t="s">
        <v>42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168</v>
      </c>
      <c r="AT149" s="226" t="s">
        <v>163</v>
      </c>
      <c r="AU149" s="226" t="s">
        <v>80</v>
      </c>
      <c r="AY149" s="20" t="s">
        <v>161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78</v>
      </c>
      <c r="BK149" s="227">
        <f>ROUND(I149*H149,2)</f>
        <v>0</v>
      </c>
      <c r="BL149" s="20" t="s">
        <v>168</v>
      </c>
      <c r="BM149" s="226" t="s">
        <v>269</v>
      </c>
    </row>
    <row r="150" s="2" customFormat="1">
      <c r="A150" s="41"/>
      <c r="B150" s="42"/>
      <c r="C150" s="43"/>
      <c r="D150" s="228" t="s">
        <v>169</v>
      </c>
      <c r="E150" s="43"/>
      <c r="F150" s="229" t="s">
        <v>1457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169</v>
      </c>
      <c r="AU150" s="20" t="s">
        <v>80</v>
      </c>
    </row>
    <row r="151" s="2" customFormat="1">
      <c r="A151" s="41"/>
      <c r="B151" s="42"/>
      <c r="C151" s="43"/>
      <c r="D151" s="233" t="s">
        <v>171</v>
      </c>
      <c r="E151" s="43"/>
      <c r="F151" s="234" t="s">
        <v>1458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171</v>
      </c>
      <c r="AU151" s="20" t="s">
        <v>80</v>
      </c>
    </row>
    <row r="152" s="2" customFormat="1" ht="16.5" customHeight="1">
      <c r="A152" s="41"/>
      <c r="B152" s="42"/>
      <c r="C152" s="257" t="s">
        <v>219</v>
      </c>
      <c r="D152" s="257" t="s">
        <v>241</v>
      </c>
      <c r="E152" s="258" t="s">
        <v>1459</v>
      </c>
      <c r="F152" s="259" t="s">
        <v>1460</v>
      </c>
      <c r="G152" s="260" t="s">
        <v>166</v>
      </c>
      <c r="H152" s="261">
        <v>4</v>
      </c>
      <c r="I152" s="262"/>
      <c r="J152" s="263">
        <f>ROUND(I152*H152,2)</f>
        <v>0</v>
      </c>
      <c r="K152" s="259" t="s">
        <v>167</v>
      </c>
      <c r="L152" s="264"/>
      <c r="M152" s="265" t="s">
        <v>19</v>
      </c>
      <c r="N152" s="266" t="s">
        <v>42</v>
      </c>
      <c r="O152" s="87"/>
      <c r="P152" s="224">
        <f>O152*H152</f>
        <v>0</v>
      </c>
      <c r="Q152" s="224">
        <v>0.00016000000000000001</v>
      </c>
      <c r="R152" s="224">
        <f>Q152*H152</f>
        <v>0.00064000000000000005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186</v>
      </c>
      <c r="AT152" s="226" t="s">
        <v>241</v>
      </c>
      <c r="AU152" s="226" t="s">
        <v>80</v>
      </c>
      <c r="AY152" s="20" t="s">
        <v>161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78</v>
      </c>
      <c r="BK152" s="227">
        <f>ROUND(I152*H152,2)</f>
        <v>0</v>
      </c>
      <c r="BL152" s="20" t="s">
        <v>168</v>
      </c>
      <c r="BM152" s="226" t="s">
        <v>274</v>
      </c>
    </row>
    <row r="153" s="2" customFormat="1">
      <c r="A153" s="41"/>
      <c r="B153" s="42"/>
      <c r="C153" s="43"/>
      <c r="D153" s="228" t="s">
        <v>169</v>
      </c>
      <c r="E153" s="43"/>
      <c r="F153" s="229" t="s">
        <v>1460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169</v>
      </c>
      <c r="AU153" s="20" t="s">
        <v>80</v>
      </c>
    </row>
    <row r="154" s="2" customFormat="1" ht="16.5" customHeight="1">
      <c r="A154" s="41"/>
      <c r="B154" s="42"/>
      <c r="C154" s="215" t="s">
        <v>278</v>
      </c>
      <c r="D154" s="215" t="s">
        <v>163</v>
      </c>
      <c r="E154" s="216" t="s">
        <v>1461</v>
      </c>
      <c r="F154" s="217" t="s">
        <v>1462</v>
      </c>
      <c r="G154" s="218" t="s">
        <v>1463</v>
      </c>
      <c r="H154" s="219">
        <v>2</v>
      </c>
      <c r="I154" s="220"/>
      <c r="J154" s="221">
        <f>ROUND(I154*H154,2)</f>
        <v>0</v>
      </c>
      <c r="K154" s="217" t="s">
        <v>19</v>
      </c>
      <c r="L154" s="47"/>
      <c r="M154" s="222" t="s">
        <v>19</v>
      </c>
      <c r="N154" s="223" t="s">
        <v>42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168</v>
      </c>
      <c r="AT154" s="226" t="s">
        <v>163</v>
      </c>
      <c r="AU154" s="226" t="s">
        <v>80</v>
      </c>
      <c r="AY154" s="20" t="s">
        <v>161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78</v>
      </c>
      <c r="BK154" s="227">
        <f>ROUND(I154*H154,2)</f>
        <v>0</v>
      </c>
      <c r="BL154" s="20" t="s">
        <v>168</v>
      </c>
      <c r="BM154" s="226" t="s">
        <v>282</v>
      </c>
    </row>
    <row r="155" s="2" customFormat="1">
      <c r="A155" s="41"/>
      <c r="B155" s="42"/>
      <c r="C155" s="43"/>
      <c r="D155" s="228" t="s">
        <v>169</v>
      </c>
      <c r="E155" s="43"/>
      <c r="F155" s="229" t="s">
        <v>1462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169</v>
      </c>
      <c r="AU155" s="20" t="s">
        <v>80</v>
      </c>
    </row>
    <row r="156" s="2" customFormat="1" ht="33" customHeight="1">
      <c r="A156" s="41"/>
      <c r="B156" s="42"/>
      <c r="C156" s="215" t="s">
        <v>224</v>
      </c>
      <c r="D156" s="215" t="s">
        <v>163</v>
      </c>
      <c r="E156" s="216" t="s">
        <v>1464</v>
      </c>
      <c r="F156" s="217" t="s">
        <v>1465</v>
      </c>
      <c r="G156" s="218" t="s">
        <v>857</v>
      </c>
      <c r="H156" s="219">
        <v>4</v>
      </c>
      <c r="I156" s="220"/>
      <c r="J156" s="221">
        <f>ROUND(I156*H156,2)</f>
        <v>0</v>
      </c>
      <c r="K156" s="217" t="s">
        <v>19</v>
      </c>
      <c r="L156" s="47"/>
      <c r="M156" s="222" t="s">
        <v>19</v>
      </c>
      <c r="N156" s="223" t="s">
        <v>42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168</v>
      </c>
      <c r="AT156" s="226" t="s">
        <v>163</v>
      </c>
      <c r="AU156" s="226" t="s">
        <v>80</v>
      </c>
      <c r="AY156" s="20" t="s">
        <v>161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78</v>
      </c>
      <c r="BK156" s="227">
        <f>ROUND(I156*H156,2)</f>
        <v>0</v>
      </c>
      <c r="BL156" s="20" t="s">
        <v>168</v>
      </c>
      <c r="BM156" s="226" t="s">
        <v>288</v>
      </c>
    </row>
    <row r="157" s="2" customFormat="1">
      <c r="A157" s="41"/>
      <c r="B157" s="42"/>
      <c r="C157" s="43"/>
      <c r="D157" s="228" t="s">
        <v>169</v>
      </c>
      <c r="E157" s="43"/>
      <c r="F157" s="229" t="s">
        <v>1465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169</v>
      </c>
      <c r="AU157" s="20" t="s">
        <v>80</v>
      </c>
    </row>
    <row r="158" s="12" customFormat="1" ht="22.8" customHeight="1">
      <c r="A158" s="12"/>
      <c r="B158" s="199"/>
      <c r="C158" s="200"/>
      <c r="D158" s="201" t="s">
        <v>70</v>
      </c>
      <c r="E158" s="213" t="s">
        <v>1466</v>
      </c>
      <c r="F158" s="213" t="s">
        <v>1467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SUM(P159:P175)</f>
        <v>0</v>
      </c>
      <c r="Q158" s="207"/>
      <c r="R158" s="208">
        <f>SUM(R159:R175)</f>
        <v>1.406903</v>
      </c>
      <c r="S158" s="207"/>
      <c r="T158" s="209">
        <f>SUM(T159:T175)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78</v>
      </c>
      <c r="AT158" s="211" t="s">
        <v>70</v>
      </c>
      <c r="AU158" s="211" t="s">
        <v>78</v>
      </c>
      <c r="AY158" s="210" t="s">
        <v>161</v>
      </c>
      <c r="BK158" s="212">
        <f>SUM(BK159:BK175)</f>
        <v>0</v>
      </c>
    </row>
    <row r="159" s="2" customFormat="1" ht="16.5" customHeight="1">
      <c r="A159" s="41"/>
      <c r="B159" s="42"/>
      <c r="C159" s="215" t="s">
        <v>7</v>
      </c>
      <c r="D159" s="215" t="s">
        <v>163</v>
      </c>
      <c r="E159" s="216" t="s">
        <v>1468</v>
      </c>
      <c r="F159" s="217" t="s">
        <v>1469</v>
      </c>
      <c r="G159" s="218" t="s">
        <v>281</v>
      </c>
      <c r="H159" s="219">
        <v>10</v>
      </c>
      <c r="I159" s="220"/>
      <c r="J159" s="221">
        <f>ROUND(I159*H159,2)</f>
        <v>0</v>
      </c>
      <c r="K159" s="217" t="s">
        <v>167</v>
      </c>
      <c r="L159" s="47"/>
      <c r="M159" s="222" t="s">
        <v>19</v>
      </c>
      <c r="N159" s="223" t="s">
        <v>42</v>
      </c>
      <c r="O159" s="87"/>
      <c r="P159" s="224">
        <f>O159*H159</f>
        <v>0</v>
      </c>
      <c r="Q159" s="224">
        <v>0.14000000000000001</v>
      </c>
      <c r="R159" s="224">
        <f>Q159*H159</f>
        <v>1.4000000000000001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168</v>
      </c>
      <c r="AT159" s="226" t="s">
        <v>163</v>
      </c>
      <c r="AU159" s="226" t="s">
        <v>80</v>
      </c>
      <c r="AY159" s="20" t="s">
        <v>161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78</v>
      </c>
      <c r="BK159" s="227">
        <f>ROUND(I159*H159,2)</f>
        <v>0</v>
      </c>
      <c r="BL159" s="20" t="s">
        <v>168</v>
      </c>
      <c r="BM159" s="226" t="s">
        <v>295</v>
      </c>
    </row>
    <row r="160" s="2" customFormat="1">
      <c r="A160" s="41"/>
      <c r="B160" s="42"/>
      <c r="C160" s="43"/>
      <c r="D160" s="228" t="s">
        <v>169</v>
      </c>
      <c r="E160" s="43"/>
      <c r="F160" s="229" t="s">
        <v>1470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169</v>
      </c>
      <c r="AU160" s="20" t="s">
        <v>80</v>
      </c>
    </row>
    <row r="161" s="2" customFormat="1">
      <c r="A161" s="41"/>
      <c r="B161" s="42"/>
      <c r="C161" s="43"/>
      <c r="D161" s="233" t="s">
        <v>171</v>
      </c>
      <c r="E161" s="43"/>
      <c r="F161" s="234" t="s">
        <v>1471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171</v>
      </c>
      <c r="AU161" s="20" t="s">
        <v>80</v>
      </c>
    </row>
    <row r="162" s="2" customFormat="1" ht="16.5" customHeight="1">
      <c r="A162" s="41"/>
      <c r="B162" s="42"/>
      <c r="C162" s="215" t="s">
        <v>231</v>
      </c>
      <c r="D162" s="215" t="s">
        <v>163</v>
      </c>
      <c r="E162" s="216" t="s">
        <v>1472</v>
      </c>
      <c r="F162" s="217" t="s">
        <v>1473</v>
      </c>
      <c r="G162" s="218" t="s">
        <v>281</v>
      </c>
      <c r="H162" s="219">
        <v>10</v>
      </c>
      <c r="I162" s="220"/>
      <c r="J162" s="221">
        <f>ROUND(I162*H162,2)</f>
        <v>0</v>
      </c>
      <c r="K162" s="217" t="s">
        <v>167</v>
      </c>
      <c r="L162" s="47"/>
      <c r="M162" s="222" t="s">
        <v>19</v>
      </c>
      <c r="N162" s="223" t="s">
        <v>42</v>
      </c>
      <c r="O162" s="87"/>
      <c r="P162" s="224">
        <f>O162*H162</f>
        <v>0</v>
      </c>
      <c r="Q162" s="224">
        <v>9.1799999999999995E-05</v>
      </c>
      <c r="R162" s="224">
        <f>Q162*H162</f>
        <v>0.00091799999999999998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168</v>
      </c>
      <c r="AT162" s="226" t="s">
        <v>163</v>
      </c>
      <c r="AU162" s="226" t="s">
        <v>80</v>
      </c>
      <c r="AY162" s="20" t="s">
        <v>161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78</v>
      </c>
      <c r="BK162" s="227">
        <f>ROUND(I162*H162,2)</f>
        <v>0</v>
      </c>
      <c r="BL162" s="20" t="s">
        <v>168</v>
      </c>
      <c r="BM162" s="226" t="s">
        <v>301</v>
      </c>
    </row>
    <row r="163" s="2" customFormat="1">
      <c r="A163" s="41"/>
      <c r="B163" s="42"/>
      <c r="C163" s="43"/>
      <c r="D163" s="228" t="s">
        <v>169</v>
      </c>
      <c r="E163" s="43"/>
      <c r="F163" s="229" t="s">
        <v>1474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169</v>
      </c>
      <c r="AU163" s="20" t="s">
        <v>80</v>
      </c>
    </row>
    <row r="164" s="2" customFormat="1">
      <c r="A164" s="41"/>
      <c r="B164" s="42"/>
      <c r="C164" s="43"/>
      <c r="D164" s="233" t="s">
        <v>171</v>
      </c>
      <c r="E164" s="43"/>
      <c r="F164" s="234" t="s">
        <v>1475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171</v>
      </c>
      <c r="AU164" s="20" t="s">
        <v>80</v>
      </c>
    </row>
    <row r="165" s="2" customFormat="1" ht="16.5" customHeight="1">
      <c r="A165" s="41"/>
      <c r="B165" s="42"/>
      <c r="C165" s="215" t="s">
        <v>304</v>
      </c>
      <c r="D165" s="215" t="s">
        <v>163</v>
      </c>
      <c r="E165" s="216" t="s">
        <v>1476</v>
      </c>
      <c r="F165" s="217" t="s">
        <v>1477</v>
      </c>
      <c r="G165" s="218" t="s">
        <v>281</v>
      </c>
      <c r="H165" s="219">
        <v>30</v>
      </c>
      <c r="I165" s="220"/>
      <c r="J165" s="221">
        <f>ROUND(I165*H165,2)</f>
        <v>0</v>
      </c>
      <c r="K165" s="217" t="s">
        <v>167</v>
      </c>
      <c r="L165" s="47"/>
      <c r="M165" s="222" t="s">
        <v>19</v>
      </c>
      <c r="N165" s="223" t="s">
        <v>42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168</v>
      </c>
      <c r="AT165" s="226" t="s">
        <v>163</v>
      </c>
      <c r="AU165" s="226" t="s">
        <v>80</v>
      </c>
      <c r="AY165" s="20" t="s">
        <v>161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78</v>
      </c>
      <c r="BK165" s="227">
        <f>ROUND(I165*H165,2)</f>
        <v>0</v>
      </c>
      <c r="BL165" s="20" t="s">
        <v>168</v>
      </c>
      <c r="BM165" s="226" t="s">
        <v>307</v>
      </c>
    </row>
    <row r="166" s="2" customFormat="1">
      <c r="A166" s="41"/>
      <c r="B166" s="42"/>
      <c r="C166" s="43"/>
      <c r="D166" s="228" t="s">
        <v>169</v>
      </c>
      <c r="E166" s="43"/>
      <c r="F166" s="229" t="s">
        <v>1478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169</v>
      </c>
      <c r="AU166" s="20" t="s">
        <v>80</v>
      </c>
    </row>
    <row r="167" s="2" customFormat="1">
      <c r="A167" s="41"/>
      <c r="B167" s="42"/>
      <c r="C167" s="43"/>
      <c r="D167" s="233" t="s">
        <v>171</v>
      </c>
      <c r="E167" s="43"/>
      <c r="F167" s="234" t="s">
        <v>1479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171</v>
      </c>
      <c r="AU167" s="20" t="s">
        <v>80</v>
      </c>
    </row>
    <row r="168" s="13" customFormat="1">
      <c r="A168" s="13"/>
      <c r="B168" s="235"/>
      <c r="C168" s="236"/>
      <c r="D168" s="228" t="s">
        <v>196</v>
      </c>
      <c r="E168" s="237" t="s">
        <v>19</v>
      </c>
      <c r="F168" s="238" t="s">
        <v>256</v>
      </c>
      <c r="G168" s="236"/>
      <c r="H168" s="239">
        <v>30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196</v>
      </c>
      <c r="AU168" s="245" t="s">
        <v>80</v>
      </c>
      <c r="AV168" s="13" t="s">
        <v>80</v>
      </c>
      <c r="AW168" s="13" t="s">
        <v>33</v>
      </c>
      <c r="AX168" s="13" t="s">
        <v>71</v>
      </c>
      <c r="AY168" s="245" t="s">
        <v>161</v>
      </c>
    </row>
    <row r="169" s="14" customFormat="1">
      <c r="A169" s="14"/>
      <c r="B169" s="246"/>
      <c r="C169" s="247"/>
      <c r="D169" s="228" t="s">
        <v>196</v>
      </c>
      <c r="E169" s="248" t="s">
        <v>19</v>
      </c>
      <c r="F169" s="249" t="s">
        <v>198</v>
      </c>
      <c r="G169" s="247"/>
      <c r="H169" s="250">
        <v>30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196</v>
      </c>
      <c r="AU169" s="256" t="s">
        <v>80</v>
      </c>
      <c r="AV169" s="14" t="s">
        <v>168</v>
      </c>
      <c r="AW169" s="14" t="s">
        <v>33</v>
      </c>
      <c r="AX169" s="14" t="s">
        <v>78</v>
      </c>
      <c r="AY169" s="256" t="s">
        <v>161</v>
      </c>
    </row>
    <row r="170" s="2" customFormat="1" ht="16.5" customHeight="1">
      <c r="A170" s="41"/>
      <c r="B170" s="42"/>
      <c r="C170" s="257" t="s">
        <v>237</v>
      </c>
      <c r="D170" s="257" t="s">
        <v>241</v>
      </c>
      <c r="E170" s="258" t="s">
        <v>1480</v>
      </c>
      <c r="F170" s="259" t="s">
        <v>1481</v>
      </c>
      <c r="G170" s="260" t="s">
        <v>281</v>
      </c>
      <c r="H170" s="261">
        <v>31.5</v>
      </c>
      <c r="I170" s="262"/>
      <c r="J170" s="263">
        <f>ROUND(I170*H170,2)</f>
        <v>0</v>
      </c>
      <c r="K170" s="259" t="s">
        <v>167</v>
      </c>
      <c r="L170" s="264"/>
      <c r="M170" s="265" t="s">
        <v>19</v>
      </c>
      <c r="N170" s="266" t="s">
        <v>42</v>
      </c>
      <c r="O170" s="87"/>
      <c r="P170" s="224">
        <f>O170*H170</f>
        <v>0</v>
      </c>
      <c r="Q170" s="224">
        <v>0.00019000000000000001</v>
      </c>
      <c r="R170" s="224">
        <f>Q170*H170</f>
        <v>0.0059850000000000007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186</v>
      </c>
      <c r="AT170" s="226" t="s">
        <v>241</v>
      </c>
      <c r="AU170" s="226" t="s">
        <v>80</v>
      </c>
      <c r="AY170" s="20" t="s">
        <v>161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78</v>
      </c>
      <c r="BK170" s="227">
        <f>ROUND(I170*H170,2)</f>
        <v>0</v>
      </c>
      <c r="BL170" s="20" t="s">
        <v>168</v>
      </c>
      <c r="BM170" s="226" t="s">
        <v>313</v>
      </c>
    </row>
    <row r="171" s="2" customFormat="1">
      <c r="A171" s="41"/>
      <c r="B171" s="42"/>
      <c r="C171" s="43"/>
      <c r="D171" s="228" t="s">
        <v>169</v>
      </c>
      <c r="E171" s="43"/>
      <c r="F171" s="229" t="s">
        <v>1481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169</v>
      </c>
      <c r="AU171" s="20" t="s">
        <v>80</v>
      </c>
    </row>
    <row r="172" s="13" customFormat="1">
      <c r="A172" s="13"/>
      <c r="B172" s="235"/>
      <c r="C172" s="236"/>
      <c r="D172" s="228" t="s">
        <v>196</v>
      </c>
      <c r="E172" s="237" t="s">
        <v>19</v>
      </c>
      <c r="F172" s="238" t="s">
        <v>1482</v>
      </c>
      <c r="G172" s="236"/>
      <c r="H172" s="239">
        <v>31.5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196</v>
      </c>
      <c r="AU172" s="245" t="s">
        <v>80</v>
      </c>
      <c r="AV172" s="13" t="s">
        <v>80</v>
      </c>
      <c r="AW172" s="13" t="s">
        <v>33</v>
      </c>
      <c r="AX172" s="13" t="s">
        <v>71</v>
      </c>
      <c r="AY172" s="245" t="s">
        <v>161</v>
      </c>
    </row>
    <row r="173" s="14" customFormat="1">
      <c r="A173" s="14"/>
      <c r="B173" s="246"/>
      <c r="C173" s="247"/>
      <c r="D173" s="228" t="s">
        <v>196</v>
      </c>
      <c r="E173" s="248" t="s">
        <v>19</v>
      </c>
      <c r="F173" s="249" t="s">
        <v>198</v>
      </c>
      <c r="G173" s="247"/>
      <c r="H173" s="250">
        <v>31.5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196</v>
      </c>
      <c r="AU173" s="256" t="s">
        <v>80</v>
      </c>
      <c r="AV173" s="14" t="s">
        <v>168</v>
      </c>
      <c r="AW173" s="14" t="s">
        <v>33</v>
      </c>
      <c r="AX173" s="14" t="s">
        <v>78</v>
      </c>
      <c r="AY173" s="256" t="s">
        <v>161</v>
      </c>
    </row>
    <row r="174" s="2" customFormat="1" ht="16.5" customHeight="1">
      <c r="A174" s="41"/>
      <c r="B174" s="42"/>
      <c r="C174" s="215" t="s">
        <v>317</v>
      </c>
      <c r="D174" s="215" t="s">
        <v>163</v>
      </c>
      <c r="E174" s="216" t="s">
        <v>1483</v>
      </c>
      <c r="F174" s="217" t="s">
        <v>1484</v>
      </c>
      <c r="G174" s="218" t="s">
        <v>857</v>
      </c>
      <c r="H174" s="219">
        <v>1</v>
      </c>
      <c r="I174" s="220"/>
      <c r="J174" s="221">
        <f>ROUND(I174*H174,2)</f>
        <v>0</v>
      </c>
      <c r="K174" s="217" t="s">
        <v>19</v>
      </c>
      <c r="L174" s="47"/>
      <c r="M174" s="222" t="s">
        <v>19</v>
      </c>
      <c r="N174" s="223" t="s">
        <v>42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168</v>
      </c>
      <c r="AT174" s="226" t="s">
        <v>163</v>
      </c>
      <c r="AU174" s="226" t="s">
        <v>80</v>
      </c>
      <c r="AY174" s="20" t="s">
        <v>161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78</v>
      </c>
      <c r="BK174" s="227">
        <f>ROUND(I174*H174,2)</f>
        <v>0</v>
      </c>
      <c r="BL174" s="20" t="s">
        <v>168</v>
      </c>
      <c r="BM174" s="226" t="s">
        <v>320</v>
      </c>
    </row>
    <row r="175" s="2" customFormat="1">
      <c r="A175" s="41"/>
      <c r="B175" s="42"/>
      <c r="C175" s="43"/>
      <c r="D175" s="228" t="s">
        <v>169</v>
      </c>
      <c r="E175" s="43"/>
      <c r="F175" s="229" t="s">
        <v>1484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169</v>
      </c>
      <c r="AU175" s="20" t="s">
        <v>80</v>
      </c>
    </row>
    <row r="176" s="12" customFormat="1" ht="22.8" customHeight="1">
      <c r="A176" s="12"/>
      <c r="B176" s="199"/>
      <c r="C176" s="200"/>
      <c r="D176" s="201" t="s">
        <v>70</v>
      </c>
      <c r="E176" s="213" t="s">
        <v>1485</v>
      </c>
      <c r="F176" s="213" t="s">
        <v>1486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SUM(P177:P220)</f>
        <v>0</v>
      </c>
      <c r="Q176" s="207"/>
      <c r="R176" s="208">
        <f>SUM(R177:R220)</f>
        <v>0.039829999999999997</v>
      </c>
      <c r="S176" s="207"/>
      <c r="T176" s="209">
        <f>SUM(T177:T220)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78</v>
      </c>
      <c r="AT176" s="211" t="s">
        <v>70</v>
      </c>
      <c r="AU176" s="211" t="s">
        <v>78</v>
      </c>
      <c r="AY176" s="210" t="s">
        <v>161</v>
      </c>
      <c r="BK176" s="212">
        <f>SUM(BK177:BK220)</f>
        <v>0</v>
      </c>
    </row>
    <row r="177" s="2" customFormat="1" ht="21.75" customHeight="1">
      <c r="A177" s="41"/>
      <c r="B177" s="42"/>
      <c r="C177" s="215" t="s">
        <v>245</v>
      </c>
      <c r="D177" s="215" t="s">
        <v>163</v>
      </c>
      <c r="E177" s="216" t="s">
        <v>1487</v>
      </c>
      <c r="F177" s="217" t="s">
        <v>1488</v>
      </c>
      <c r="G177" s="218" t="s">
        <v>281</v>
      </c>
      <c r="H177" s="219">
        <v>38</v>
      </c>
      <c r="I177" s="220"/>
      <c r="J177" s="221">
        <f>ROUND(I177*H177,2)</f>
        <v>0</v>
      </c>
      <c r="K177" s="217" t="s">
        <v>167</v>
      </c>
      <c r="L177" s="47"/>
      <c r="M177" s="222" t="s">
        <v>19</v>
      </c>
      <c r="N177" s="223" t="s">
        <v>42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168</v>
      </c>
      <c r="AT177" s="226" t="s">
        <v>163</v>
      </c>
      <c r="AU177" s="226" t="s">
        <v>80</v>
      </c>
      <c r="AY177" s="20" t="s">
        <v>161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78</v>
      </c>
      <c r="BK177" s="227">
        <f>ROUND(I177*H177,2)</f>
        <v>0</v>
      </c>
      <c r="BL177" s="20" t="s">
        <v>168</v>
      </c>
      <c r="BM177" s="226" t="s">
        <v>325</v>
      </c>
    </row>
    <row r="178" s="2" customFormat="1">
      <c r="A178" s="41"/>
      <c r="B178" s="42"/>
      <c r="C178" s="43"/>
      <c r="D178" s="228" t="s">
        <v>169</v>
      </c>
      <c r="E178" s="43"/>
      <c r="F178" s="229" t="s">
        <v>1489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169</v>
      </c>
      <c r="AU178" s="20" t="s">
        <v>80</v>
      </c>
    </row>
    <row r="179" s="2" customFormat="1">
      <c r="A179" s="41"/>
      <c r="B179" s="42"/>
      <c r="C179" s="43"/>
      <c r="D179" s="233" t="s">
        <v>171</v>
      </c>
      <c r="E179" s="43"/>
      <c r="F179" s="234" t="s">
        <v>1490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171</v>
      </c>
      <c r="AU179" s="20" t="s">
        <v>80</v>
      </c>
    </row>
    <row r="180" s="13" customFormat="1">
      <c r="A180" s="13"/>
      <c r="B180" s="235"/>
      <c r="C180" s="236"/>
      <c r="D180" s="228" t="s">
        <v>196</v>
      </c>
      <c r="E180" s="237" t="s">
        <v>19</v>
      </c>
      <c r="F180" s="238" t="s">
        <v>1491</v>
      </c>
      <c r="G180" s="236"/>
      <c r="H180" s="239">
        <v>32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196</v>
      </c>
      <c r="AU180" s="245" t="s">
        <v>80</v>
      </c>
      <c r="AV180" s="13" t="s">
        <v>80</v>
      </c>
      <c r="AW180" s="13" t="s">
        <v>33</v>
      </c>
      <c r="AX180" s="13" t="s">
        <v>71</v>
      </c>
      <c r="AY180" s="245" t="s">
        <v>161</v>
      </c>
    </row>
    <row r="181" s="13" customFormat="1">
      <c r="A181" s="13"/>
      <c r="B181" s="235"/>
      <c r="C181" s="236"/>
      <c r="D181" s="228" t="s">
        <v>196</v>
      </c>
      <c r="E181" s="237" t="s">
        <v>19</v>
      </c>
      <c r="F181" s="238" t="s">
        <v>1492</v>
      </c>
      <c r="G181" s="236"/>
      <c r="H181" s="239">
        <v>6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196</v>
      </c>
      <c r="AU181" s="245" t="s">
        <v>80</v>
      </c>
      <c r="AV181" s="13" t="s">
        <v>80</v>
      </c>
      <c r="AW181" s="13" t="s">
        <v>33</v>
      </c>
      <c r="AX181" s="13" t="s">
        <v>71</v>
      </c>
      <c r="AY181" s="245" t="s">
        <v>161</v>
      </c>
    </row>
    <row r="182" s="14" customFormat="1">
      <c r="A182" s="14"/>
      <c r="B182" s="246"/>
      <c r="C182" s="247"/>
      <c r="D182" s="228" t="s">
        <v>196</v>
      </c>
      <c r="E182" s="248" t="s">
        <v>19</v>
      </c>
      <c r="F182" s="249" t="s">
        <v>198</v>
      </c>
      <c r="G182" s="247"/>
      <c r="H182" s="250">
        <v>38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196</v>
      </c>
      <c r="AU182" s="256" t="s">
        <v>80</v>
      </c>
      <c r="AV182" s="14" t="s">
        <v>168</v>
      </c>
      <c r="AW182" s="14" t="s">
        <v>33</v>
      </c>
      <c r="AX182" s="14" t="s">
        <v>78</v>
      </c>
      <c r="AY182" s="256" t="s">
        <v>161</v>
      </c>
    </row>
    <row r="183" s="2" customFormat="1" ht="16.5" customHeight="1">
      <c r="A183" s="41"/>
      <c r="B183" s="42"/>
      <c r="C183" s="257" t="s">
        <v>329</v>
      </c>
      <c r="D183" s="257" t="s">
        <v>241</v>
      </c>
      <c r="E183" s="258" t="s">
        <v>1493</v>
      </c>
      <c r="F183" s="259" t="s">
        <v>1494</v>
      </c>
      <c r="G183" s="260" t="s">
        <v>281</v>
      </c>
      <c r="H183" s="261">
        <v>39.899999999999999</v>
      </c>
      <c r="I183" s="262"/>
      <c r="J183" s="263">
        <f>ROUND(I183*H183,2)</f>
        <v>0</v>
      </c>
      <c r="K183" s="259" t="s">
        <v>167</v>
      </c>
      <c r="L183" s="264"/>
      <c r="M183" s="265" t="s">
        <v>19</v>
      </c>
      <c r="N183" s="266" t="s">
        <v>42</v>
      </c>
      <c r="O183" s="87"/>
      <c r="P183" s="224">
        <f>O183*H183</f>
        <v>0</v>
      </c>
      <c r="Q183" s="224">
        <v>0.00012</v>
      </c>
      <c r="R183" s="224">
        <f>Q183*H183</f>
        <v>0.0047879999999999997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186</v>
      </c>
      <c r="AT183" s="226" t="s">
        <v>241</v>
      </c>
      <c r="AU183" s="226" t="s">
        <v>80</v>
      </c>
      <c r="AY183" s="20" t="s">
        <v>161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78</v>
      </c>
      <c r="BK183" s="227">
        <f>ROUND(I183*H183,2)</f>
        <v>0</v>
      </c>
      <c r="BL183" s="20" t="s">
        <v>168</v>
      </c>
      <c r="BM183" s="226" t="s">
        <v>332</v>
      </c>
    </row>
    <row r="184" s="2" customFormat="1">
      <c r="A184" s="41"/>
      <c r="B184" s="42"/>
      <c r="C184" s="43"/>
      <c r="D184" s="228" t="s">
        <v>169</v>
      </c>
      <c r="E184" s="43"/>
      <c r="F184" s="229" t="s">
        <v>1494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169</v>
      </c>
      <c r="AU184" s="20" t="s">
        <v>80</v>
      </c>
    </row>
    <row r="185" s="13" customFormat="1">
      <c r="A185" s="13"/>
      <c r="B185" s="235"/>
      <c r="C185" s="236"/>
      <c r="D185" s="228" t="s">
        <v>196</v>
      </c>
      <c r="E185" s="237" t="s">
        <v>19</v>
      </c>
      <c r="F185" s="238" t="s">
        <v>1495</v>
      </c>
      <c r="G185" s="236"/>
      <c r="H185" s="239">
        <v>39.899999999999999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196</v>
      </c>
      <c r="AU185" s="245" t="s">
        <v>80</v>
      </c>
      <c r="AV185" s="13" t="s">
        <v>80</v>
      </c>
      <c r="AW185" s="13" t="s">
        <v>33</v>
      </c>
      <c r="AX185" s="13" t="s">
        <v>71</v>
      </c>
      <c r="AY185" s="245" t="s">
        <v>161</v>
      </c>
    </row>
    <row r="186" s="14" customFormat="1">
      <c r="A186" s="14"/>
      <c r="B186" s="246"/>
      <c r="C186" s="247"/>
      <c r="D186" s="228" t="s">
        <v>196</v>
      </c>
      <c r="E186" s="248" t="s">
        <v>19</v>
      </c>
      <c r="F186" s="249" t="s">
        <v>198</v>
      </c>
      <c r="G186" s="247"/>
      <c r="H186" s="250">
        <v>39.899999999999999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196</v>
      </c>
      <c r="AU186" s="256" t="s">
        <v>80</v>
      </c>
      <c r="AV186" s="14" t="s">
        <v>168</v>
      </c>
      <c r="AW186" s="14" t="s">
        <v>33</v>
      </c>
      <c r="AX186" s="14" t="s">
        <v>78</v>
      </c>
      <c r="AY186" s="256" t="s">
        <v>161</v>
      </c>
    </row>
    <row r="187" s="2" customFormat="1" ht="16.5" customHeight="1">
      <c r="A187" s="41"/>
      <c r="B187" s="42"/>
      <c r="C187" s="215" t="s">
        <v>250</v>
      </c>
      <c r="D187" s="215" t="s">
        <v>163</v>
      </c>
      <c r="E187" s="216" t="s">
        <v>1496</v>
      </c>
      <c r="F187" s="217" t="s">
        <v>1497</v>
      </c>
      <c r="G187" s="218" t="s">
        <v>281</v>
      </c>
      <c r="H187" s="219">
        <v>95</v>
      </c>
      <c r="I187" s="220"/>
      <c r="J187" s="221">
        <f>ROUND(I187*H187,2)</f>
        <v>0</v>
      </c>
      <c r="K187" s="217" t="s">
        <v>167</v>
      </c>
      <c r="L187" s="47"/>
      <c r="M187" s="222" t="s">
        <v>19</v>
      </c>
      <c r="N187" s="223" t="s">
        <v>42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168</v>
      </c>
      <c r="AT187" s="226" t="s">
        <v>163</v>
      </c>
      <c r="AU187" s="226" t="s">
        <v>80</v>
      </c>
      <c r="AY187" s="20" t="s">
        <v>161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78</v>
      </c>
      <c r="BK187" s="227">
        <f>ROUND(I187*H187,2)</f>
        <v>0</v>
      </c>
      <c r="BL187" s="20" t="s">
        <v>168</v>
      </c>
      <c r="BM187" s="226" t="s">
        <v>338</v>
      </c>
    </row>
    <row r="188" s="2" customFormat="1">
      <c r="A188" s="41"/>
      <c r="B188" s="42"/>
      <c r="C188" s="43"/>
      <c r="D188" s="228" t="s">
        <v>169</v>
      </c>
      <c r="E188" s="43"/>
      <c r="F188" s="229" t="s">
        <v>1498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169</v>
      </c>
      <c r="AU188" s="20" t="s">
        <v>80</v>
      </c>
    </row>
    <row r="189" s="2" customFormat="1">
      <c r="A189" s="41"/>
      <c r="B189" s="42"/>
      <c r="C189" s="43"/>
      <c r="D189" s="233" t="s">
        <v>171</v>
      </c>
      <c r="E189" s="43"/>
      <c r="F189" s="234" t="s">
        <v>1499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171</v>
      </c>
      <c r="AU189" s="20" t="s">
        <v>80</v>
      </c>
    </row>
    <row r="190" s="2" customFormat="1" ht="16.5" customHeight="1">
      <c r="A190" s="41"/>
      <c r="B190" s="42"/>
      <c r="C190" s="257" t="s">
        <v>340</v>
      </c>
      <c r="D190" s="257" t="s">
        <v>241</v>
      </c>
      <c r="E190" s="258" t="s">
        <v>1500</v>
      </c>
      <c r="F190" s="259" t="s">
        <v>1501</v>
      </c>
      <c r="G190" s="260" t="s">
        <v>281</v>
      </c>
      <c r="H190" s="261">
        <v>99.75</v>
      </c>
      <c r="I190" s="262"/>
      <c r="J190" s="263">
        <f>ROUND(I190*H190,2)</f>
        <v>0</v>
      </c>
      <c r="K190" s="259" t="s">
        <v>167</v>
      </c>
      <c r="L190" s="264"/>
      <c r="M190" s="265" t="s">
        <v>19</v>
      </c>
      <c r="N190" s="266" t="s">
        <v>42</v>
      </c>
      <c r="O190" s="87"/>
      <c r="P190" s="224">
        <f>O190*H190</f>
        <v>0</v>
      </c>
      <c r="Q190" s="224">
        <v>0.00017000000000000001</v>
      </c>
      <c r="R190" s="224">
        <f>Q190*H190</f>
        <v>0.0169575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186</v>
      </c>
      <c r="AT190" s="226" t="s">
        <v>241</v>
      </c>
      <c r="AU190" s="226" t="s">
        <v>80</v>
      </c>
      <c r="AY190" s="20" t="s">
        <v>161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78</v>
      </c>
      <c r="BK190" s="227">
        <f>ROUND(I190*H190,2)</f>
        <v>0</v>
      </c>
      <c r="BL190" s="20" t="s">
        <v>168</v>
      </c>
      <c r="BM190" s="226" t="s">
        <v>343</v>
      </c>
    </row>
    <row r="191" s="2" customFormat="1">
      <c r="A191" s="41"/>
      <c r="B191" s="42"/>
      <c r="C191" s="43"/>
      <c r="D191" s="228" t="s">
        <v>169</v>
      </c>
      <c r="E191" s="43"/>
      <c r="F191" s="229" t="s">
        <v>1501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169</v>
      </c>
      <c r="AU191" s="20" t="s">
        <v>80</v>
      </c>
    </row>
    <row r="192" s="13" customFormat="1">
      <c r="A192" s="13"/>
      <c r="B192" s="235"/>
      <c r="C192" s="236"/>
      <c r="D192" s="228" t="s">
        <v>196</v>
      </c>
      <c r="E192" s="237" t="s">
        <v>19</v>
      </c>
      <c r="F192" s="238" t="s">
        <v>1502</v>
      </c>
      <c r="G192" s="236"/>
      <c r="H192" s="239">
        <v>99.75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196</v>
      </c>
      <c r="AU192" s="245" t="s">
        <v>80</v>
      </c>
      <c r="AV192" s="13" t="s">
        <v>80</v>
      </c>
      <c r="AW192" s="13" t="s">
        <v>33</v>
      </c>
      <c r="AX192" s="13" t="s">
        <v>71</v>
      </c>
      <c r="AY192" s="245" t="s">
        <v>161</v>
      </c>
    </row>
    <row r="193" s="14" customFormat="1">
      <c r="A193" s="14"/>
      <c r="B193" s="246"/>
      <c r="C193" s="247"/>
      <c r="D193" s="228" t="s">
        <v>196</v>
      </c>
      <c r="E193" s="248" t="s">
        <v>19</v>
      </c>
      <c r="F193" s="249" t="s">
        <v>198</v>
      </c>
      <c r="G193" s="247"/>
      <c r="H193" s="250">
        <v>99.75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196</v>
      </c>
      <c r="AU193" s="256" t="s">
        <v>80</v>
      </c>
      <c r="AV193" s="14" t="s">
        <v>168</v>
      </c>
      <c r="AW193" s="14" t="s">
        <v>33</v>
      </c>
      <c r="AX193" s="14" t="s">
        <v>78</v>
      </c>
      <c r="AY193" s="256" t="s">
        <v>161</v>
      </c>
    </row>
    <row r="194" s="2" customFormat="1" ht="16.5" customHeight="1">
      <c r="A194" s="41"/>
      <c r="B194" s="42"/>
      <c r="C194" s="215" t="s">
        <v>256</v>
      </c>
      <c r="D194" s="215" t="s">
        <v>163</v>
      </c>
      <c r="E194" s="216" t="s">
        <v>1503</v>
      </c>
      <c r="F194" s="217" t="s">
        <v>1504</v>
      </c>
      <c r="G194" s="218" t="s">
        <v>281</v>
      </c>
      <c r="H194" s="219">
        <v>16</v>
      </c>
      <c r="I194" s="220"/>
      <c r="J194" s="221">
        <f>ROUND(I194*H194,2)</f>
        <v>0</v>
      </c>
      <c r="K194" s="217" t="s">
        <v>167</v>
      </c>
      <c r="L194" s="47"/>
      <c r="M194" s="222" t="s">
        <v>19</v>
      </c>
      <c r="N194" s="223" t="s">
        <v>42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168</v>
      </c>
      <c r="AT194" s="226" t="s">
        <v>163</v>
      </c>
      <c r="AU194" s="226" t="s">
        <v>80</v>
      </c>
      <c r="AY194" s="20" t="s">
        <v>161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78</v>
      </c>
      <c r="BK194" s="227">
        <f>ROUND(I194*H194,2)</f>
        <v>0</v>
      </c>
      <c r="BL194" s="20" t="s">
        <v>168</v>
      </c>
      <c r="BM194" s="226" t="s">
        <v>349</v>
      </c>
    </row>
    <row r="195" s="2" customFormat="1">
      <c r="A195" s="41"/>
      <c r="B195" s="42"/>
      <c r="C195" s="43"/>
      <c r="D195" s="228" t="s">
        <v>169</v>
      </c>
      <c r="E195" s="43"/>
      <c r="F195" s="229" t="s">
        <v>1505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169</v>
      </c>
      <c r="AU195" s="20" t="s">
        <v>80</v>
      </c>
    </row>
    <row r="196" s="2" customFormat="1">
      <c r="A196" s="41"/>
      <c r="B196" s="42"/>
      <c r="C196" s="43"/>
      <c r="D196" s="233" t="s">
        <v>171</v>
      </c>
      <c r="E196" s="43"/>
      <c r="F196" s="234" t="s">
        <v>1506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171</v>
      </c>
      <c r="AU196" s="20" t="s">
        <v>80</v>
      </c>
    </row>
    <row r="197" s="2" customFormat="1" ht="16.5" customHeight="1">
      <c r="A197" s="41"/>
      <c r="B197" s="42"/>
      <c r="C197" s="257" t="s">
        <v>352</v>
      </c>
      <c r="D197" s="257" t="s">
        <v>241</v>
      </c>
      <c r="E197" s="258" t="s">
        <v>1507</v>
      </c>
      <c r="F197" s="259" t="s">
        <v>1508</v>
      </c>
      <c r="G197" s="260" t="s">
        <v>281</v>
      </c>
      <c r="H197" s="261">
        <v>18.550000000000001</v>
      </c>
      <c r="I197" s="262"/>
      <c r="J197" s="263">
        <f>ROUND(I197*H197,2)</f>
        <v>0</v>
      </c>
      <c r="K197" s="259" t="s">
        <v>167</v>
      </c>
      <c r="L197" s="264"/>
      <c r="M197" s="265" t="s">
        <v>19</v>
      </c>
      <c r="N197" s="266" t="s">
        <v>42</v>
      </c>
      <c r="O197" s="87"/>
      <c r="P197" s="224">
        <f>O197*H197</f>
        <v>0</v>
      </c>
      <c r="Q197" s="224">
        <v>0.00052999999999999998</v>
      </c>
      <c r="R197" s="224">
        <f>Q197*H197</f>
        <v>0.0098315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186</v>
      </c>
      <c r="AT197" s="226" t="s">
        <v>241</v>
      </c>
      <c r="AU197" s="226" t="s">
        <v>80</v>
      </c>
      <c r="AY197" s="20" t="s">
        <v>161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78</v>
      </c>
      <c r="BK197" s="227">
        <f>ROUND(I197*H197,2)</f>
        <v>0</v>
      </c>
      <c r="BL197" s="20" t="s">
        <v>168</v>
      </c>
      <c r="BM197" s="226" t="s">
        <v>355</v>
      </c>
    </row>
    <row r="198" s="2" customFormat="1">
      <c r="A198" s="41"/>
      <c r="B198" s="42"/>
      <c r="C198" s="43"/>
      <c r="D198" s="228" t="s">
        <v>169</v>
      </c>
      <c r="E198" s="43"/>
      <c r="F198" s="229" t="s">
        <v>1508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169</v>
      </c>
      <c r="AU198" s="20" t="s">
        <v>80</v>
      </c>
    </row>
    <row r="199" s="13" customFormat="1">
      <c r="A199" s="13"/>
      <c r="B199" s="235"/>
      <c r="C199" s="236"/>
      <c r="D199" s="228" t="s">
        <v>196</v>
      </c>
      <c r="E199" s="237" t="s">
        <v>19</v>
      </c>
      <c r="F199" s="238" t="s">
        <v>1509</v>
      </c>
      <c r="G199" s="236"/>
      <c r="H199" s="239">
        <v>18.550000000000001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196</v>
      </c>
      <c r="AU199" s="245" t="s">
        <v>80</v>
      </c>
      <c r="AV199" s="13" t="s">
        <v>80</v>
      </c>
      <c r="AW199" s="13" t="s">
        <v>33</v>
      </c>
      <c r="AX199" s="13" t="s">
        <v>71</v>
      </c>
      <c r="AY199" s="245" t="s">
        <v>161</v>
      </c>
    </row>
    <row r="200" s="14" customFormat="1">
      <c r="A200" s="14"/>
      <c r="B200" s="246"/>
      <c r="C200" s="247"/>
      <c r="D200" s="228" t="s">
        <v>196</v>
      </c>
      <c r="E200" s="248" t="s">
        <v>19</v>
      </c>
      <c r="F200" s="249" t="s">
        <v>198</v>
      </c>
      <c r="G200" s="247"/>
      <c r="H200" s="250">
        <v>18.550000000000001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196</v>
      </c>
      <c r="AU200" s="256" t="s">
        <v>80</v>
      </c>
      <c r="AV200" s="14" t="s">
        <v>168</v>
      </c>
      <c r="AW200" s="14" t="s">
        <v>33</v>
      </c>
      <c r="AX200" s="14" t="s">
        <v>78</v>
      </c>
      <c r="AY200" s="256" t="s">
        <v>161</v>
      </c>
    </row>
    <row r="201" s="2" customFormat="1" ht="16.5" customHeight="1">
      <c r="A201" s="41"/>
      <c r="B201" s="42"/>
      <c r="C201" s="215" t="s">
        <v>262</v>
      </c>
      <c r="D201" s="215" t="s">
        <v>163</v>
      </c>
      <c r="E201" s="216" t="s">
        <v>1510</v>
      </c>
      <c r="F201" s="217" t="s">
        <v>1511</v>
      </c>
      <c r="G201" s="218" t="s">
        <v>281</v>
      </c>
      <c r="H201" s="219">
        <v>30</v>
      </c>
      <c r="I201" s="220"/>
      <c r="J201" s="221">
        <f>ROUND(I201*H201,2)</f>
        <v>0</v>
      </c>
      <c r="K201" s="217" t="s">
        <v>167</v>
      </c>
      <c r="L201" s="47"/>
      <c r="M201" s="222" t="s">
        <v>19</v>
      </c>
      <c r="N201" s="223" t="s">
        <v>42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168</v>
      </c>
      <c r="AT201" s="226" t="s">
        <v>163</v>
      </c>
      <c r="AU201" s="226" t="s">
        <v>80</v>
      </c>
      <c r="AY201" s="20" t="s">
        <v>161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78</v>
      </c>
      <c r="BK201" s="227">
        <f>ROUND(I201*H201,2)</f>
        <v>0</v>
      </c>
      <c r="BL201" s="20" t="s">
        <v>168</v>
      </c>
      <c r="BM201" s="226" t="s">
        <v>360</v>
      </c>
    </row>
    <row r="202" s="2" customFormat="1">
      <c r="A202" s="41"/>
      <c r="B202" s="42"/>
      <c r="C202" s="43"/>
      <c r="D202" s="228" t="s">
        <v>169</v>
      </c>
      <c r="E202" s="43"/>
      <c r="F202" s="229" t="s">
        <v>1512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169</v>
      </c>
      <c r="AU202" s="20" t="s">
        <v>80</v>
      </c>
    </row>
    <row r="203" s="2" customFormat="1">
      <c r="A203" s="41"/>
      <c r="B203" s="42"/>
      <c r="C203" s="43"/>
      <c r="D203" s="233" t="s">
        <v>171</v>
      </c>
      <c r="E203" s="43"/>
      <c r="F203" s="234" t="s">
        <v>1513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171</v>
      </c>
      <c r="AU203" s="20" t="s">
        <v>80</v>
      </c>
    </row>
    <row r="204" s="2" customFormat="1" ht="16.5" customHeight="1">
      <c r="A204" s="41"/>
      <c r="B204" s="42"/>
      <c r="C204" s="257" t="s">
        <v>363</v>
      </c>
      <c r="D204" s="257" t="s">
        <v>241</v>
      </c>
      <c r="E204" s="258" t="s">
        <v>1514</v>
      </c>
      <c r="F204" s="259" t="s">
        <v>1515</v>
      </c>
      <c r="G204" s="260" t="s">
        <v>281</v>
      </c>
      <c r="H204" s="261">
        <v>31.5</v>
      </c>
      <c r="I204" s="262"/>
      <c r="J204" s="263">
        <f>ROUND(I204*H204,2)</f>
        <v>0</v>
      </c>
      <c r="K204" s="259" t="s">
        <v>167</v>
      </c>
      <c r="L204" s="264"/>
      <c r="M204" s="265" t="s">
        <v>19</v>
      </c>
      <c r="N204" s="266" t="s">
        <v>42</v>
      </c>
      <c r="O204" s="87"/>
      <c r="P204" s="224">
        <f>O204*H204</f>
        <v>0</v>
      </c>
      <c r="Q204" s="224">
        <v>6.9999999999999994E-05</v>
      </c>
      <c r="R204" s="224">
        <f>Q204*H204</f>
        <v>0.0022049999999999999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186</v>
      </c>
      <c r="AT204" s="226" t="s">
        <v>241</v>
      </c>
      <c r="AU204" s="226" t="s">
        <v>80</v>
      </c>
      <c r="AY204" s="20" t="s">
        <v>161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78</v>
      </c>
      <c r="BK204" s="227">
        <f>ROUND(I204*H204,2)</f>
        <v>0</v>
      </c>
      <c r="BL204" s="20" t="s">
        <v>168</v>
      </c>
      <c r="BM204" s="226" t="s">
        <v>366</v>
      </c>
    </row>
    <row r="205" s="2" customFormat="1">
      <c r="A205" s="41"/>
      <c r="B205" s="42"/>
      <c r="C205" s="43"/>
      <c r="D205" s="228" t="s">
        <v>169</v>
      </c>
      <c r="E205" s="43"/>
      <c r="F205" s="229" t="s">
        <v>1515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169</v>
      </c>
      <c r="AU205" s="20" t="s">
        <v>80</v>
      </c>
    </row>
    <row r="206" s="13" customFormat="1">
      <c r="A206" s="13"/>
      <c r="B206" s="235"/>
      <c r="C206" s="236"/>
      <c r="D206" s="228" t="s">
        <v>196</v>
      </c>
      <c r="E206" s="237" t="s">
        <v>19</v>
      </c>
      <c r="F206" s="238" t="s">
        <v>1482</v>
      </c>
      <c r="G206" s="236"/>
      <c r="H206" s="239">
        <v>31.5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196</v>
      </c>
      <c r="AU206" s="245" t="s">
        <v>80</v>
      </c>
      <c r="AV206" s="13" t="s">
        <v>80</v>
      </c>
      <c r="AW206" s="13" t="s">
        <v>33</v>
      </c>
      <c r="AX206" s="13" t="s">
        <v>71</v>
      </c>
      <c r="AY206" s="245" t="s">
        <v>161</v>
      </c>
    </row>
    <row r="207" s="14" customFormat="1">
      <c r="A207" s="14"/>
      <c r="B207" s="246"/>
      <c r="C207" s="247"/>
      <c r="D207" s="228" t="s">
        <v>196</v>
      </c>
      <c r="E207" s="248" t="s">
        <v>19</v>
      </c>
      <c r="F207" s="249" t="s">
        <v>198</v>
      </c>
      <c r="G207" s="247"/>
      <c r="H207" s="250">
        <v>31.5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196</v>
      </c>
      <c r="AU207" s="256" t="s">
        <v>80</v>
      </c>
      <c r="AV207" s="14" t="s">
        <v>168</v>
      </c>
      <c r="AW207" s="14" t="s">
        <v>33</v>
      </c>
      <c r="AX207" s="14" t="s">
        <v>78</v>
      </c>
      <c r="AY207" s="256" t="s">
        <v>161</v>
      </c>
    </row>
    <row r="208" s="2" customFormat="1" ht="16.5" customHeight="1">
      <c r="A208" s="41"/>
      <c r="B208" s="42"/>
      <c r="C208" s="215" t="s">
        <v>269</v>
      </c>
      <c r="D208" s="215" t="s">
        <v>163</v>
      </c>
      <c r="E208" s="216" t="s">
        <v>1516</v>
      </c>
      <c r="F208" s="217" t="s">
        <v>1517</v>
      </c>
      <c r="G208" s="218" t="s">
        <v>281</v>
      </c>
      <c r="H208" s="219">
        <v>36</v>
      </c>
      <c r="I208" s="220"/>
      <c r="J208" s="221">
        <f>ROUND(I208*H208,2)</f>
        <v>0</v>
      </c>
      <c r="K208" s="217" t="s">
        <v>167</v>
      </c>
      <c r="L208" s="47"/>
      <c r="M208" s="222" t="s">
        <v>19</v>
      </c>
      <c r="N208" s="223" t="s">
        <v>42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168</v>
      </c>
      <c r="AT208" s="226" t="s">
        <v>163</v>
      </c>
      <c r="AU208" s="226" t="s">
        <v>80</v>
      </c>
      <c r="AY208" s="20" t="s">
        <v>161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78</v>
      </c>
      <c r="BK208" s="227">
        <f>ROUND(I208*H208,2)</f>
        <v>0</v>
      </c>
      <c r="BL208" s="20" t="s">
        <v>168</v>
      </c>
      <c r="BM208" s="226" t="s">
        <v>376</v>
      </c>
    </row>
    <row r="209" s="2" customFormat="1">
      <c r="A209" s="41"/>
      <c r="B209" s="42"/>
      <c r="C209" s="43"/>
      <c r="D209" s="228" t="s">
        <v>169</v>
      </c>
      <c r="E209" s="43"/>
      <c r="F209" s="229" t="s">
        <v>1518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169</v>
      </c>
      <c r="AU209" s="20" t="s">
        <v>80</v>
      </c>
    </row>
    <row r="210" s="2" customFormat="1">
      <c r="A210" s="41"/>
      <c r="B210" s="42"/>
      <c r="C210" s="43"/>
      <c r="D210" s="233" t="s">
        <v>171</v>
      </c>
      <c r="E210" s="43"/>
      <c r="F210" s="234" t="s">
        <v>1519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171</v>
      </c>
      <c r="AU210" s="20" t="s">
        <v>80</v>
      </c>
    </row>
    <row r="211" s="13" customFormat="1">
      <c r="A211" s="13"/>
      <c r="B211" s="235"/>
      <c r="C211" s="236"/>
      <c r="D211" s="228" t="s">
        <v>196</v>
      </c>
      <c r="E211" s="237" t="s">
        <v>19</v>
      </c>
      <c r="F211" s="238" t="s">
        <v>1520</v>
      </c>
      <c r="G211" s="236"/>
      <c r="H211" s="239">
        <v>36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196</v>
      </c>
      <c r="AU211" s="245" t="s">
        <v>80</v>
      </c>
      <c r="AV211" s="13" t="s">
        <v>80</v>
      </c>
      <c r="AW211" s="13" t="s">
        <v>33</v>
      </c>
      <c r="AX211" s="13" t="s">
        <v>71</v>
      </c>
      <c r="AY211" s="245" t="s">
        <v>161</v>
      </c>
    </row>
    <row r="212" s="14" customFormat="1">
      <c r="A212" s="14"/>
      <c r="B212" s="246"/>
      <c r="C212" s="247"/>
      <c r="D212" s="228" t="s">
        <v>196</v>
      </c>
      <c r="E212" s="248" t="s">
        <v>19</v>
      </c>
      <c r="F212" s="249" t="s">
        <v>198</v>
      </c>
      <c r="G212" s="247"/>
      <c r="H212" s="250">
        <v>36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196</v>
      </c>
      <c r="AU212" s="256" t="s">
        <v>80</v>
      </c>
      <c r="AV212" s="14" t="s">
        <v>168</v>
      </c>
      <c r="AW212" s="14" t="s">
        <v>33</v>
      </c>
      <c r="AX212" s="14" t="s">
        <v>78</v>
      </c>
      <c r="AY212" s="256" t="s">
        <v>161</v>
      </c>
    </row>
    <row r="213" s="2" customFormat="1" ht="16.5" customHeight="1">
      <c r="A213" s="41"/>
      <c r="B213" s="42"/>
      <c r="C213" s="257" t="s">
        <v>379</v>
      </c>
      <c r="D213" s="257" t="s">
        <v>241</v>
      </c>
      <c r="E213" s="258" t="s">
        <v>1521</v>
      </c>
      <c r="F213" s="259" t="s">
        <v>1522</v>
      </c>
      <c r="G213" s="260" t="s">
        <v>281</v>
      </c>
      <c r="H213" s="261">
        <v>6.2999999999999998</v>
      </c>
      <c r="I213" s="262"/>
      <c r="J213" s="263">
        <f>ROUND(I213*H213,2)</f>
        <v>0</v>
      </c>
      <c r="K213" s="259" t="s">
        <v>167</v>
      </c>
      <c r="L213" s="264"/>
      <c r="M213" s="265" t="s">
        <v>19</v>
      </c>
      <c r="N213" s="266" t="s">
        <v>42</v>
      </c>
      <c r="O213" s="87"/>
      <c r="P213" s="224">
        <f>O213*H213</f>
        <v>0</v>
      </c>
      <c r="Q213" s="224">
        <v>0.00011</v>
      </c>
      <c r="R213" s="224">
        <f>Q213*H213</f>
        <v>0.00069300000000000004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186</v>
      </c>
      <c r="AT213" s="226" t="s">
        <v>241</v>
      </c>
      <c r="AU213" s="226" t="s">
        <v>80</v>
      </c>
      <c r="AY213" s="20" t="s">
        <v>161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78</v>
      </c>
      <c r="BK213" s="227">
        <f>ROUND(I213*H213,2)</f>
        <v>0</v>
      </c>
      <c r="BL213" s="20" t="s">
        <v>168</v>
      </c>
      <c r="BM213" s="226" t="s">
        <v>382</v>
      </c>
    </row>
    <row r="214" s="2" customFormat="1">
      <c r="A214" s="41"/>
      <c r="B214" s="42"/>
      <c r="C214" s="43"/>
      <c r="D214" s="228" t="s">
        <v>169</v>
      </c>
      <c r="E214" s="43"/>
      <c r="F214" s="229" t="s">
        <v>1522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169</v>
      </c>
      <c r="AU214" s="20" t="s">
        <v>80</v>
      </c>
    </row>
    <row r="215" s="13" customFormat="1">
      <c r="A215" s="13"/>
      <c r="B215" s="235"/>
      <c r="C215" s="236"/>
      <c r="D215" s="228" t="s">
        <v>196</v>
      </c>
      <c r="E215" s="237" t="s">
        <v>19</v>
      </c>
      <c r="F215" s="238" t="s">
        <v>1523</v>
      </c>
      <c r="G215" s="236"/>
      <c r="H215" s="239">
        <v>6.2999999999999998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196</v>
      </c>
      <c r="AU215" s="245" t="s">
        <v>80</v>
      </c>
      <c r="AV215" s="13" t="s">
        <v>80</v>
      </c>
      <c r="AW215" s="13" t="s">
        <v>33</v>
      </c>
      <c r="AX215" s="13" t="s">
        <v>71</v>
      </c>
      <c r="AY215" s="245" t="s">
        <v>161</v>
      </c>
    </row>
    <row r="216" s="14" customFormat="1">
      <c r="A216" s="14"/>
      <c r="B216" s="246"/>
      <c r="C216" s="247"/>
      <c r="D216" s="228" t="s">
        <v>196</v>
      </c>
      <c r="E216" s="248" t="s">
        <v>19</v>
      </c>
      <c r="F216" s="249" t="s">
        <v>198</v>
      </c>
      <c r="G216" s="247"/>
      <c r="H216" s="250">
        <v>6.2999999999999998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196</v>
      </c>
      <c r="AU216" s="256" t="s">
        <v>80</v>
      </c>
      <c r="AV216" s="14" t="s">
        <v>168</v>
      </c>
      <c r="AW216" s="14" t="s">
        <v>33</v>
      </c>
      <c r="AX216" s="14" t="s">
        <v>78</v>
      </c>
      <c r="AY216" s="256" t="s">
        <v>161</v>
      </c>
    </row>
    <row r="217" s="2" customFormat="1" ht="16.5" customHeight="1">
      <c r="A217" s="41"/>
      <c r="B217" s="42"/>
      <c r="C217" s="257" t="s">
        <v>274</v>
      </c>
      <c r="D217" s="257" t="s">
        <v>241</v>
      </c>
      <c r="E217" s="258" t="s">
        <v>1524</v>
      </c>
      <c r="F217" s="259" t="s">
        <v>1525</v>
      </c>
      <c r="G217" s="260" t="s">
        <v>281</v>
      </c>
      <c r="H217" s="261">
        <v>31.5</v>
      </c>
      <c r="I217" s="262"/>
      <c r="J217" s="263">
        <f>ROUND(I217*H217,2)</f>
        <v>0</v>
      </c>
      <c r="K217" s="259" t="s">
        <v>167</v>
      </c>
      <c r="L217" s="264"/>
      <c r="M217" s="265" t="s">
        <v>19</v>
      </c>
      <c r="N217" s="266" t="s">
        <v>42</v>
      </c>
      <c r="O217" s="87"/>
      <c r="P217" s="224">
        <f>O217*H217</f>
        <v>0</v>
      </c>
      <c r="Q217" s="224">
        <v>0.00017000000000000001</v>
      </c>
      <c r="R217" s="224">
        <f>Q217*H217</f>
        <v>0.0053550000000000004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186</v>
      </c>
      <c r="AT217" s="226" t="s">
        <v>241</v>
      </c>
      <c r="AU217" s="226" t="s">
        <v>80</v>
      </c>
      <c r="AY217" s="20" t="s">
        <v>161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78</v>
      </c>
      <c r="BK217" s="227">
        <f>ROUND(I217*H217,2)</f>
        <v>0</v>
      </c>
      <c r="BL217" s="20" t="s">
        <v>168</v>
      </c>
      <c r="BM217" s="226" t="s">
        <v>388</v>
      </c>
    </row>
    <row r="218" s="2" customFormat="1">
      <c r="A218" s="41"/>
      <c r="B218" s="42"/>
      <c r="C218" s="43"/>
      <c r="D218" s="228" t="s">
        <v>169</v>
      </c>
      <c r="E218" s="43"/>
      <c r="F218" s="229" t="s">
        <v>1525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169</v>
      </c>
      <c r="AU218" s="20" t="s">
        <v>80</v>
      </c>
    </row>
    <row r="219" s="13" customFormat="1">
      <c r="A219" s="13"/>
      <c r="B219" s="235"/>
      <c r="C219" s="236"/>
      <c r="D219" s="228" t="s">
        <v>196</v>
      </c>
      <c r="E219" s="237" t="s">
        <v>19</v>
      </c>
      <c r="F219" s="238" t="s">
        <v>1482</v>
      </c>
      <c r="G219" s="236"/>
      <c r="H219" s="239">
        <v>31.5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196</v>
      </c>
      <c r="AU219" s="245" t="s">
        <v>80</v>
      </c>
      <c r="AV219" s="13" t="s">
        <v>80</v>
      </c>
      <c r="AW219" s="13" t="s">
        <v>33</v>
      </c>
      <c r="AX219" s="13" t="s">
        <v>71</v>
      </c>
      <c r="AY219" s="245" t="s">
        <v>161</v>
      </c>
    </row>
    <row r="220" s="14" customFormat="1">
      <c r="A220" s="14"/>
      <c r="B220" s="246"/>
      <c r="C220" s="247"/>
      <c r="D220" s="228" t="s">
        <v>196</v>
      </c>
      <c r="E220" s="248" t="s">
        <v>19</v>
      </c>
      <c r="F220" s="249" t="s">
        <v>198</v>
      </c>
      <c r="G220" s="247"/>
      <c r="H220" s="250">
        <v>31.5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196</v>
      </c>
      <c r="AU220" s="256" t="s">
        <v>80</v>
      </c>
      <c r="AV220" s="14" t="s">
        <v>168</v>
      </c>
      <c r="AW220" s="14" t="s">
        <v>33</v>
      </c>
      <c r="AX220" s="14" t="s">
        <v>78</v>
      </c>
      <c r="AY220" s="256" t="s">
        <v>161</v>
      </c>
    </row>
    <row r="221" s="12" customFormat="1" ht="22.8" customHeight="1">
      <c r="A221" s="12"/>
      <c r="B221" s="199"/>
      <c r="C221" s="200"/>
      <c r="D221" s="201" t="s">
        <v>70</v>
      </c>
      <c r="E221" s="213" t="s">
        <v>1526</v>
      </c>
      <c r="F221" s="213" t="s">
        <v>1527</v>
      </c>
      <c r="G221" s="200"/>
      <c r="H221" s="200"/>
      <c r="I221" s="203"/>
      <c r="J221" s="214">
        <f>BK221</f>
        <v>0</v>
      </c>
      <c r="K221" s="200"/>
      <c r="L221" s="205"/>
      <c r="M221" s="206"/>
      <c r="N221" s="207"/>
      <c r="O221" s="207"/>
      <c r="P221" s="208">
        <f>SUM(P222:P235)</f>
        <v>0</v>
      </c>
      <c r="Q221" s="207"/>
      <c r="R221" s="208">
        <f>SUM(R222:R235)</f>
        <v>0.00038000000000000002</v>
      </c>
      <c r="S221" s="207"/>
      <c r="T221" s="209">
        <f>SUM(T222:T235)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0" t="s">
        <v>78</v>
      </c>
      <c r="AT221" s="211" t="s">
        <v>70</v>
      </c>
      <c r="AU221" s="211" t="s">
        <v>78</v>
      </c>
      <c r="AY221" s="210" t="s">
        <v>161</v>
      </c>
      <c r="BK221" s="212">
        <f>SUM(BK222:BK235)</f>
        <v>0</v>
      </c>
    </row>
    <row r="222" s="2" customFormat="1" ht="16.5" customHeight="1">
      <c r="A222" s="41"/>
      <c r="B222" s="42"/>
      <c r="C222" s="215" t="s">
        <v>391</v>
      </c>
      <c r="D222" s="215" t="s">
        <v>163</v>
      </c>
      <c r="E222" s="216" t="s">
        <v>1528</v>
      </c>
      <c r="F222" s="217" t="s">
        <v>1529</v>
      </c>
      <c r="G222" s="218" t="s">
        <v>166</v>
      </c>
      <c r="H222" s="219">
        <v>2</v>
      </c>
      <c r="I222" s="220"/>
      <c r="J222" s="221">
        <f>ROUND(I222*H222,2)</f>
        <v>0</v>
      </c>
      <c r="K222" s="217" t="s">
        <v>167</v>
      </c>
      <c r="L222" s="47"/>
      <c r="M222" s="222" t="s">
        <v>19</v>
      </c>
      <c r="N222" s="223" t="s">
        <v>42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168</v>
      </c>
      <c r="AT222" s="226" t="s">
        <v>163</v>
      </c>
      <c r="AU222" s="226" t="s">
        <v>80</v>
      </c>
      <c r="AY222" s="20" t="s">
        <v>161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78</v>
      </c>
      <c r="BK222" s="227">
        <f>ROUND(I222*H222,2)</f>
        <v>0</v>
      </c>
      <c r="BL222" s="20" t="s">
        <v>168</v>
      </c>
      <c r="BM222" s="226" t="s">
        <v>394</v>
      </c>
    </row>
    <row r="223" s="2" customFormat="1">
      <c r="A223" s="41"/>
      <c r="B223" s="42"/>
      <c r="C223" s="43"/>
      <c r="D223" s="228" t="s">
        <v>169</v>
      </c>
      <c r="E223" s="43"/>
      <c r="F223" s="229" t="s">
        <v>1530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169</v>
      </c>
      <c r="AU223" s="20" t="s">
        <v>80</v>
      </c>
    </row>
    <row r="224" s="2" customFormat="1">
      <c r="A224" s="41"/>
      <c r="B224" s="42"/>
      <c r="C224" s="43"/>
      <c r="D224" s="233" t="s">
        <v>171</v>
      </c>
      <c r="E224" s="43"/>
      <c r="F224" s="234" t="s">
        <v>1531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171</v>
      </c>
      <c r="AU224" s="20" t="s">
        <v>80</v>
      </c>
    </row>
    <row r="225" s="2" customFormat="1" ht="16.5" customHeight="1">
      <c r="A225" s="41"/>
      <c r="B225" s="42"/>
      <c r="C225" s="257" t="s">
        <v>282</v>
      </c>
      <c r="D225" s="257" t="s">
        <v>241</v>
      </c>
      <c r="E225" s="258" t="s">
        <v>1532</v>
      </c>
      <c r="F225" s="259" t="s">
        <v>1533</v>
      </c>
      <c r="G225" s="260" t="s">
        <v>166</v>
      </c>
      <c r="H225" s="261">
        <v>2</v>
      </c>
      <c r="I225" s="262"/>
      <c r="J225" s="263">
        <f>ROUND(I225*H225,2)</f>
        <v>0</v>
      </c>
      <c r="K225" s="259" t="s">
        <v>167</v>
      </c>
      <c r="L225" s="264"/>
      <c r="M225" s="265" t="s">
        <v>19</v>
      </c>
      <c r="N225" s="266" t="s">
        <v>42</v>
      </c>
      <c r="O225" s="87"/>
      <c r="P225" s="224">
        <f>O225*H225</f>
        <v>0</v>
      </c>
      <c r="Q225" s="224">
        <v>9.0000000000000006E-05</v>
      </c>
      <c r="R225" s="224">
        <f>Q225*H225</f>
        <v>0.00018000000000000001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186</v>
      </c>
      <c r="AT225" s="226" t="s">
        <v>241</v>
      </c>
      <c r="AU225" s="226" t="s">
        <v>80</v>
      </c>
      <c r="AY225" s="20" t="s">
        <v>161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78</v>
      </c>
      <c r="BK225" s="227">
        <f>ROUND(I225*H225,2)</f>
        <v>0</v>
      </c>
      <c r="BL225" s="20" t="s">
        <v>168</v>
      </c>
      <c r="BM225" s="226" t="s">
        <v>401</v>
      </c>
    </row>
    <row r="226" s="2" customFormat="1">
      <c r="A226" s="41"/>
      <c r="B226" s="42"/>
      <c r="C226" s="43"/>
      <c r="D226" s="228" t="s">
        <v>169</v>
      </c>
      <c r="E226" s="43"/>
      <c r="F226" s="229" t="s">
        <v>1533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169</v>
      </c>
      <c r="AU226" s="20" t="s">
        <v>80</v>
      </c>
    </row>
    <row r="227" s="13" customFormat="1">
      <c r="A227" s="13"/>
      <c r="B227" s="235"/>
      <c r="C227" s="236"/>
      <c r="D227" s="228" t="s">
        <v>196</v>
      </c>
      <c r="E227" s="237" t="s">
        <v>19</v>
      </c>
      <c r="F227" s="238" t="s">
        <v>1534</v>
      </c>
      <c r="G227" s="236"/>
      <c r="H227" s="239">
        <v>2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196</v>
      </c>
      <c r="AU227" s="245" t="s">
        <v>80</v>
      </c>
      <c r="AV227" s="13" t="s">
        <v>80</v>
      </c>
      <c r="AW227" s="13" t="s">
        <v>33</v>
      </c>
      <c r="AX227" s="13" t="s">
        <v>71</v>
      </c>
      <c r="AY227" s="245" t="s">
        <v>161</v>
      </c>
    </row>
    <row r="228" s="14" customFormat="1">
      <c r="A228" s="14"/>
      <c r="B228" s="246"/>
      <c r="C228" s="247"/>
      <c r="D228" s="228" t="s">
        <v>196</v>
      </c>
      <c r="E228" s="248" t="s">
        <v>19</v>
      </c>
      <c r="F228" s="249" t="s">
        <v>198</v>
      </c>
      <c r="G228" s="247"/>
      <c r="H228" s="250">
        <v>2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196</v>
      </c>
      <c r="AU228" s="256" t="s">
        <v>80</v>
      </c>
      <c r="AV228" s="14" t="s">
        <v>168</v>
      </c>
      <c r="AW228" s="14" t="s">
        <v>33</v>
      </c>
      <c r="AX228" s="14" t="s">
        <v>78</v>
      </c>
      <c r="AY228" s="256" t="s">
        <v>161</v>
      </c>
    </row>
    <row r="229" s="2" customFormat="1" ht="21.75" customHeight="1">
      <c r="A229" s="41"/>
      <c r="B229" s="42"/>
      <c r="C229" s="215" t="s">
        <v>404</v>
      </c>
      <c r="D229" s="215" t="s">
        <v>163</v>
      </c>
      <c r="E229" s="216" t="s">
        <v>1535</v>
      </c>
      <c r="F229" s="217" t="s">
        <v>1536</v>
      </c>
      <c r="G229" s="218" t="s">
        <v>166</v>
      </c>
      <c r="H229" s="219">
        <v>2</v>
      </c>
      <c r="I229" s="220"/>
      <c r="J229" s="221">
        <f>ROUND(I229*H229,2)</f>
        <v>0</v>
      </c>
      <c r="K229" s="217" t="s">
        <v>167</v>
      </c>
      <c r="L229" s="47"/>
      <c r="M229" s="222" t="s">
        <v>19</v>
      </c>
      <c r="N229" s="223" t="s">
        <v>42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168</v>
      </c>
      <c r="AT229" s="226" t="s">
        <v>163</v>
      </c>
      <c r="AU229" s="226" t="s">
        <v>80</v>
      </c>
      <c r="AY229" s="20" t="s">
        <v>161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78</v>
      </c>
      <c r="BK229" s="227">
        <f>ROUND(I229*H229,2)</f>
        <v>0</v>
      </c>
      <c r="BL229" s="20" t="s">
        <v>168</v>
      </c>
      <c r="BM229" s="226" t="s">
        <v>407</v>
      </c>
    </row>
    <row r="230" s="2" customFormat="1">
      <c r="A230" s="41"/>
      <c r="B230" s="42"/>
      <c r="C230" s="43"/>
      <c r="D230" s="228" t="s">
        <v>169</v>
      </c>
      <c r="E230" s="43"/>
      <c r="F230" s="229" t="s">
        <v>1537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169</v>
      </c>
      <c r="AU230" s="20" t="s">
        <v>80</v>
      </c>
    </row>
    <row r="231" s="2" customFormat="1">
      <c r="A231" s="41"/>
      <c r="B231" s="42"/>
      <c r="C231" s="43"/>
      <c r="D231" s="233" t="s">
        <v>171</v>
      </c>
      <c r="E231" s="43"/>
      <c r="F231" s="234" t="s">
        <v>1538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171</v>
      </c>
      <c r="AU231" s="20" t="s">
        <v>80</v>
      </c>
    </row>
    <row r="232" s="2" customFormat="1" ht="16.5" customHeight="1">
      <c r="A232" s="41"/>
      <c r="B232" s="42"/>
      <c r="C232" s="257" t="s">
        <v>288</v>
      </c>
      <c r="D232" s="257" t="s">
        <v>241</v>
      </c>
      <c r="E232" s="258" t="s">
        <v>1539</v>
      </c>
      <c r="F232" s="259" t="s">
        <v>1540</v>
      </c>
      <c r="G232" s="260" t="s">
        <v>166</v>
      </c>
      <c r="H232" s="261">
        <v>2</v>
      </c>
      <c r="I232" s="262"/>
      <c r="J232" s="263">
        <f>ROUND(I232*H232,2)</f>
        <v>0</v>
      </c>
      <c r="K232" s="259" t="s">
        <v>167</v>
      </c>
      <c r="L232" s="264"/>
      <c r="M232" s="265" t="s">
        <v>19</v>
      </c>
      <c r="N232" s="266" t="s">
        <v>42</v>
      </c>
      <c r="O232" s="87"/>
      <c r="P232" s="224">
        <f>O232*H232</f>
        <v>0</v>
      </c>
      <c r="Q232" s="224">
        <v>0.00010000000000000001</v>
      </c>
      <c r="R232" s="224">
        <f>Q232*H232</f>
        <v>0.00020000000000000001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186</v>
      </c>
      <c r="AT232" s="226" t="s">
        <v>241</v>
      </c>
      <c r="AU232" s="226" t="s">
        <v>80</v>
      </c>
      <c r="AY232" s="20" t="s">
        <v>161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78</v>
      </c>
      <c r="BK232" s="227">
        <f>ROUND(I232*H232,2)</f>
        <v>0</v>
      </c>
      <c r="BL232" s="20" t="s">
        <v>168</v>
      </c>
      <c r="BM232" s="226" t="s">
        <v>413</v>
      </c>
    </row>
    <row r="233" s="2" customFormat="1">
      <c r="A233" s="41"/>
      <c r="B233" s="42"/>
      <c r="C233" s="43"/>
      <c r="D233" s="228" t="s">
        <v>169</v>
      </c>
      <c r="E233" s="43"/>
      <c r="F233" s="229" t="s">
        <v>1540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169</v>
      </c>
      <c r="AU233" s="20" t="s">
        <v>80</v>
      </c>
    </row>
    <row r="234" s="13" customFormat="1">
      <c r="A234" s="13"/>
      <c r="B234" s="235"/>
      <c r="C234" s="236"/>
      <c r="D234" s="228" t="s">
        <v>196</v>
      </c>
      <c r="E234" s="237" t="s">
        <v>19</v>
      </c>
      <c r="F234" s="238" t="s">
        <v>1534</v>
      </c>
      <c r="G234" s="236"/>
      <c r="H234" s="239">
        <v>2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196</v>
      </c>
      <c r="AU234" s="245" t="s">
        <v>80</v>
      </c>
      <c r="AV234" s="13" t="s">
        <v>80</v>
      </c>
      <c r="AW234" s="13" t="s">
        <v>33</v>
      </c>
      <c r="AX234" s="13" t="s">
        <v>71</v>
      </c>
      <c r="AY234" s="245" t="s">
        <v>161</v>
      </c>
    </row>
    <row r="235" s="14" customFormat="1">
      <c r="A235" s="14"/>
      <c r="B235" s="246"/>
      <c r="C235" s="247"/>
      <c r="D235" s="228" t="s">
        <v>196</v>
      </c>
      <c r="E235" s="248" t="s">
        <v>19</v>
      </c>
      <c r="F235" s="249" t="s">
        <v>198</v>
      </c>
      <c r="G235" s="247"/>
      <c r="H235" s="250">
        <v>2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196</v>
      </c>
      <c r="AU235" s="256" t="s">
        <v>80</v>
      </c>
      <c r="AV235" s="14" t="s">
        <v>168</v>
      </c>
      <c r="AW235" s="14" t="s">
        <v>33</v>
      </c>
      <c r="AX235" s="14" t="s">
        <v>78</v>
      </c>
      <c r="AY235" s="256" t="s">
        <v>161</v>
      </c>
    </row>
    <row r="236" s="12" customFormat="1" ht="22.8" customHeight="1">
      <c r="A236" s="12"/>
      <c r="B236" s="199"/>
      <c r="C236" s="200"/>
      <c r="D236" s="201" t="s">
        <v>70</v>
      </c>
      <c r="E236" s="213" t="s">
        <v>1541</v>
      </c>
      <c r="F236" s="213" t="s">
        <v>1542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SUM(P237:P242)</f>
        <v>0</v>
      </c>
      <c r="Q236" s="207"/>
      <c r="R236" s="208">
        <f>SUM(R237:R242)</f>
        <v>0</v>
      </c>
      <c r="S236" s="207"/>
      <c r="T236" s="209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78</v>
      </c>
      <c r="AT236" s="211" t="s">
        <v>70</v>
      </c>
      <c r="AU236" s="211" t="s">
        <v>78</v>
      </c>
      <c r="AY236" s="210" t="s">
        <v>161</v>
      </c>
      <c r="BK236" s="212">
        <f>SUM(BK237:BK242)</f>
        <v>0</v>
      </c>
    </row>
    <row r="237" s="2" customFormat="1" ht="16.5" customHeight="1">
      <c r="A237" s="41"/>
      <c r="B237" s="42"/>
      <c r="C237" s="215" t="s">
        <v>417</v>
      </c>
      <c r="D237" s="215" t="s">
        <v>163</v>
      </c>
      <c r="E237" s="216" t="s">
        <v>1543</v>
      </c>
      <c r="F237" s="217" t="s">
        <v>1544</v>
      </c>
      <c r="G237" s="218" t="s">
        <v>1463</v>
      </c>
      <c r="H237" s="219">
        <v>1</v>
      </c>
      <c r="I237" s="220"/>
      <c r="J237" s="221">
        <f>ROUND(I237*H237,2)</f>
        <v>0</v>
      </c>
      <c r="K237" s="217" t="s">
        <v>19</v>
      </c>
      <c r="L237" s="47"/>
      <c r="M237" s="222" t="s">
        <v>19</v>
      </c>
      <c r="N237" s="223" t="s">
        <v>42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168</v>
      </c>
      <c r="AT237" s="226" t="s">
        <v>163</v>
      </c>
      <c r="AU237" s="226" t="s">
        <v>80</v>
      </c>
      <c r="AY237" s="20" t="s">
        <v>161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78</v>
      </c>
      <c r="BK237" s="227">
        <f>ROUND(I237*H237,2)</f>
        <v>0</v>
      </c>
      <c r="BL237" s="20" t="s">
        <v>168</v>
      </c>
      <c r="BM237" s="226" t="s">
        <v>420</v>
      </c>
    </row>
    <row r="238" s="2" customFormat="1">
      <c r="A238" s="41"/>
      <c r="B238" s="42"/>
      <c r="C238" s="43"/>
      <c r="D238" s="228" t="s">
        <v>169</v>
      </c>
      <c r="E238" s="43"/>
      <c r="F238" s="229" t="s">
        <v>1544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169</v>
      </c>
      <c r="AU238" s="20" t="s">
        <v>80</v>
      </c>
    </row>
    <row r="239" s="2" customFormat="1" ht="16.5" customHeight="1">
      <c r="A239" s="41"/>
      <c r="B239" s="42"/>
      <c r="C239" s="215" t="s">
        <v>295</v>
      </c>
      <c r="D239" s="215" t="s">
        <v>163</v>
      </c>
      <c r="E239" s="216" t="s">
        <v>1545</v>
      </c>
      <c r="F239" s="217" t="s">
        <v>1546</v>
      </c>
      <c r="G239" s="218" t="s">
        <v>1463</v>
      </c>
      <c r="H239" s="219">
        <v>3</v>
      </c>
      <c r="I239" s="220"/>
      <c r="J239" s="221">
        <f>ROUND(I239*H239,2)</f>
        <v>0</v>
      </c>
      <c r="K239" s="217" t="s">
        <v>19</v>
      </c>
      <c r="L239" s="47"/>
      <c r="M239" s="222" t="s">
        <v>19</v>
      </c>
      <c r="N239" s="223" t="s">
        <v>42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168</v>
      </c>
      <c r="AT239" s="226" t="s">
        <v>163</v>
      </c>
      <c r="AU239" s="226" t="s">
        <v>80</v>
      </c>
      <c r="AY239" s="20" t="s">
        <v>161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78</v>
      </c>
      <c r="BK239" s="227">
        <f>ROUND(I239*H239,2)</f>
        <v>0</v>
      </c>
      <c r="BL239" s="20" t="s">
        <v>168</v>
      </c>
      <c r="BM239" s="226" t="s">
        <v>425</v>
      </c>
    </row>
    <row r="240" s="2" customFormat="1">
      <c r="A240" s="41"/>
      <c r="B240" s="42"/>
      <c r="C240" s="43"/>
      <c r="D240" s="228" t="s">
        <v>169</v>
      </c>
      <c r="E240" s="43"/>
      <c r="F240" s="229" t="s">
        <v>1546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169</v>
      </c>
      <c r="AU240" s="20" t="s">
        <v>80</v>
      </c>
    </row>
    <row r="241" s="2" customFormat="1" ht="16.5" customHeight="1">
      <c r="A241" s="41"/>
      <c r="B241" s="42"/>
      <c r="C241" s="215" t="s">
        <v>428</v>
      </c>
      <c r="D241" s="215" t="s">
        <v>163</v>
      </c>
      <c r="E241" s="216" t="s">
        <v>1547</v>
      </c>
      <c r="F241" s="217" t="s">
        <v>1548</v>
      </c>
      <c r="G241" s="218" t="s">
        <v>1463</v>
      </c>
      <c r="H241" s="219">
        <v>3</v>
      </c>
      <c r="I241" s="220"/>
      <c r="J241" s="221">
        <f>ROUND(I241*H241,2)</f>
        <v>0</v>
      </c>
      <c r="K241" s="217" t="s">
        <v>19</v>
      </c>
      <c r="L241" s="47"/>
      <c r="M241" s="222" t="s">
        <v>19</v>
      </c>
      <c r="N241" s="223" t="s">
        <v>42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168</v>
      </c>
      <c r="AT241" s="226" t="s">
        <v>163</v>
      </c>
      <c r="AU241" s="226" t="s">
        <v>80</v>
      </c>
      <c r="AY241" s="20" t="s">
        <v>161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78</v>
      </c>
      <c r="BK241" s="227">
        <f>ROUND(I241*H241,2)</f>
        <v>0</v>
      </c>
      <c r="BL241" s="20" t="s">
        <v>168</v>
      </c>
      <c r="BM241" s="226" t="s">
        <v>431</v>
      </c>
    </row>
    <row r="242" s="2" customFormat="1">
      <c r="A242" s="41"/>
      <c r="B242" s="42"/>
      <c r="C242" s="43"/>
      <c r="D242" s="228" t="s">
        <v>169</v>
      </c>
      <c r="E242" s="43"/>
      <c r="F242" s="229" t="s">
        <v>1548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169</v>
      </c>
      <c r="AU242" s="20" t="s">
        <v>80</v>
      </c>
    </row>
    <row r="243" s="12" customFormat="1" ht="22.8" customHeight="1">
      <c r="A243" s="12"/>
      <c r="B243" s="199"/>
      <c r="C243" s="200"/>
      <c r="D243" s="201" t="s">
        <v>70</v>
      </c>
      <c r="E243" s="213" t="s">
        <v>1549</v>
      </c>
      <c r="F243" s="213" t="s">
        <v>1550</v>
      </c>
      <c r="G243" s="200"/>
      <c r="H243" s="200"/>
      <c r="I243" s="203"/>
      <c r="J243" s="214">
        <f>BK243</f>
        <v>0</v>
      </c>
      <c r="K243" s="200"/>
      <c r="L243" s="205"/>
      <c r="M243" s="206"/>
      <c r="N243" s="207"/>
      <c r="O243" s="207"/>
      <c r="P243" s="208">
        <f>SUM(P244:P259)</f>
        <v>0</v>
      </c>
      <c r="Q243" s="207"/>
      <c r="R243" s="208">
        <f>SUM(R244:R259)</f>
        <v>0.0035999999999999999</v>
      </c>
      <c r="S243" s="207"/>
      <c r="T243" s="209">
        <f>SUM(T244:T259)</f>
        <v>0.128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0" t="s">
        <v>78</v>
      </c>
      <c r="AT243" s="211" t="s">
        <v>70</v>
      </c>
      <c r="AU243" s="211" t="s">
        <v>78</v>
      </c>
      <c r="AY243" s="210" t="s">
        <v>161</v>
      </c>
      <c r="BK243" s="212">
        <f>SUM(BK244:BK259)</f>
        <v>0</v>
      </c>
    </row>
    <row r="244" s="2" customFormat="1" ht="16.5" customHeight="1">
      <c r="A244" s="41"/>
      <c r="B244" s="42"/>
      <c r="C244" s="215" t="s">
        <v>301</v>
      </c>
      <c r="D244" s="215" t="s">
        <v>163</v>
      </c>
      <c r="E244" s="216" t="s">
        <v>1551</v>
      </c>
      <c r="F244" s="217" t="s">
        <v>1552</v>
      </c>
      <c r="G244" s="218" t="s">
        <v>281</v>
      </c>
      <c r="H244" s="219">
        <v>2.3999999999999999</v>
      </c>
      <c r="I244" s="220"/>
      <c r="J244" s="221">
        <f>ROUND(I244*H244,2)</f>
        <v>0</v>
      </c>
      <c r="K244" s="217" t="s">
        <v>167</v>
      </c>
      <c r="L244" s="47"/>
      <c r="M244" s="222" t="s">
        <v>19</v>
      </c>
      <c r="N244" s="223" t="s">
        <v>42</v>
      </c>
      <c r="O244" s="87"/>
      <c r="P244" s="224">
        <f>O244*H244</f>
        <v>0</v>
      </c>
      <c r="Q244" s="224">
        <v>0.0015</v>
      </c>
      <c r="R244" s="224">
        <f>Q244*H244</f>
        <v>0.0035999999999999999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168</v>
      </c>
      <c r="AT244" s="226" t="s">
        <v>163</v>
      </c>
      <c r="AU244" s="226" t="s">
        <v>80</v>
      </c>
      <c r="AY244" s="20" t="s">
        <v>161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78</v>
      </c>
      <c r="BK244" s="227">
        <f>ROUND(I244*H244,2)</f>
        <v>0</v>
      </c>
      <c r="BL244" s="20" t="s">
        <v>168</v>
      </c>
      <c r="BM244" s="226" t="s">
        <v>436</v>
      </c>
    </row>
    <row r="245" s="2" customFormat="1">
      <c r="A245" s="41"/>
      <c r="B245" s="42"/>
      <c r="C245" s="43"/>
      <c r="D245" s="228" t="s">
        <v>169</v>
      </c>
      <c r="E245" s="43"/>
      <c r="F245" s="229" t="s">
        <v>1553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169</v>
      </c>
      <c r="AU245" s="20" t="s">
        <v>80</v>
      </c>
    </row>
    <row r="246" s="2" customFormat="1">
      <c r="A246" s="41"/>
      <c r="B246" s="42"/>
      <c r="C246" s="43"/>
      <c r="D246" s="233" t="s">
        <v>171</v>
      </c>
      <c r="E246" s="43"/>
      <c r="F246" s="234" t="s">
        <v>1554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171</v>
      </c>
      <c r="AU246" s="20" t="s">
        <v>80</v>
      </c>
    </row>
    <row r="247" s="13" customFormat="1">
      <c r="A247" s="13"/>
      <c r="B247" s="235"/>
      <c r="C247" s="236"/>
      <c r="D247" s="228" t="s">
        <v>196</v>
      </c>
      <c r="E247" s="237" t="s">
        <v>19</v>
      </c>
      <c r="F247" s="238" t="s">
        <v>1555</v>
      </c>
      <c r="G247" s="236"/>
      <c r="H247" s="239">
        <v>2.3999999999999999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196</v>
      </c>
      <c r="AU247" s="245" t="s">
        <v>80</v>
      </c>
      <c r="AV247" s="13" t="s">
        <v>80</v>
      </c>
      <c r="AW247" s="13" t="s">
        <v>33</v>
      </c>
      <c r="AX247" s="13" t="s">
        <v>71</v>
      </c>
      <c r="AY247" s="245" t="s">
        <v>161</v>
      </c>
    </row>
    <row r="248" s="14" customFormat="1">
      <c r="A248" s="14"/>
      <c r="B248" s="246"/>
      <c r="C248" s="247"/>
      <c r="D248" s="228" t="s">
        <v>196</v>
      </c>
      <c r="E248" s="248" t="s">
        <v>19</v>
      </c>
      <c r="F248" s="249" t="s">
        <v>198</v>
      </c>
      <c r="G248" s="247"/>
      <c r="H248" s="250">
        <v>2.3999999999999999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196</v>
      </c>
      <c r="AU248" s="256" t="s">
        <v>80</v>
      </c>
      <c r="AV248" s="14" t="s">
        <v>168</v>
      </c>
      <c r="AW248" s="14" t="s">
        <v>33</v>
      </c>
      <c r="AX248" s="14" t="s">
        <v>78</v>
      </c>
      <c r="AY248" s="256" t="s">
        <v>161</v>
      </c>
    </row>
    <row r="249" s="2" customFormat="1" ht="16.5" customHeight="1">
      <c r="A249" s="41"/>
      <c r="B249" s="42"/>
      <c r="C249" s="215" t="s">
        <v>438</v>
      </c>
      <c r="D249" s="215" t="s">
        <v>163</v>
      </c>
      <c r="E249" s="216" t="s">
        <v>1556</v>
      </c>
      <c r="F249" s="217" t="s">
        <v>1557</v>
      </c>
      <c r="G249" s="218" t="s">
        <v>166</v>
      </c>
      <c r="H249" s="219">
        <v>6</v>
      </c>
      <c r="I249" s="220"/>
      <c r="J249" s="221">
        <f>ROUND(I249*H249,2)</f>
        <v>0</v>
      </c>
      <c r="K249" s="217" t="s">
        <v>167</v>
      </c>
      <c r="L249" s="47"/>
      <c r="M249" s="222" t="s">
        <v>19</v>
      </c>
      <c r="N249" s="223" t="s">
        <v>42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0.014999999999999999</v>
      </c>
      <c r="T249" s="225">
        <f>S249*H249</f>
        <v>0.089999999999999997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168</v>
      </c>
      <c r="AT249" s="226" t="s">
        <v>163</v>
      </c>
      <c r="AU249" s="226" t="s">
        <v>80</v>
      </c>
      <c r="AY249" s="20" t="s">
        <v>161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78</v>
      </c>
      <c r="BK249" s="227">
        <f>ROUND(I249*H249,2)</f>
        <v>0</v>
      </c>
      <c r="BL249" s="20" t="s">
        <v>168</v>
      </c>
      <c r="BM249" s="226" t="s">
        <v>441</v>
      </c>
    </row>
    <row r="250" s="2" customFormat="1">
      <c r="A250" s="41"/>
      <c r="B250" s="42"/>
      <c r="C250" s="43"/>
      <c r="D250" s="228" t="s">
        <v>169</v>
      </c>
      <c r="E250" s="43"/>
      <c r="F250" s="229" t="s">
        <v>1558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169</v>
      </c>
      <c r="AU250" s="20" t="s">
        <v>80</v>
      </c>
    </row>
    <row r="251" s="2" customFormat="1">
      <c r="A251" s="41"/>
      <c r="B251" s="42"/>
      <c r="C251" s="43"/>
      <c r="D251" s="233" t="s">
        <v>171</v>
      </c>
      <c r="E251" s="43"/>
      <c r="F251" s="234" t="s">
        <v>1559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171</v>
      </c>
      <c r="AU251" s="20" t="s">
        <v>80</v>
      </c>
    </row>
    <row r="252" s="2" customFormat="1" ht="16.5" customHeight="1">
      <c r="A252" s="41"/>
      <c r="B252" s="42"/>
      <c r="C252" s="215" t="s">
        <v>307</v>
      </c>
      <c r="D252" s="215" t="s">
        <v>163</v>
      </c>
      <c r="E252" s="216" t="s">
        <v>1560</v>
      </c>
      <c r="F252" s="217" t="s">
        <v>1561</v>
      </c>
      <c r="G252" s="218" t="s">
        <v>281</v>
      </c>
      <c r="H252" s="219">
        <v>10</v>
      </c>
      <c r="I252" s="220"/>
      <c r="J252" s="221">
        <f>ROUND(I252*H252,2)</f>
        <v>0</v>
      </c>
      <c r="K252" s="217" t="s">
        <v>167</v>
      </c>
      <c r="L252" s="47"/>
      <c r="M252" s="222" t="s">
        <v>19</v>
      </c>
      <c r="N252" s="223" t="s">
        <v>42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0.002</v>
      </c>
      <c r="T252" s="225">
        <f>S252*H252</f>
        <v>0.02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168</v>
      </c>
      <c r="AT252" s="226" t="s">
        <v>163</v>
      </c>
      <c r="AU252" s="226" t="s">
        <v>80</v>
      </c>
      <c r="AY252" s="20" t="s">
        <v>161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78</v>
      </c>
      <c r="BK252" s="227">
        <f>ROUND(I252*H252,2)</f>
        <v>0</v>
      </c>
      <c r="BL252" s="20" t="s">
        <v>168</v>
      </c>
      <c r="BM252" s="226" t="s">
        <v>447</v>
      </c>
    </row>
    <row r="253" s="2" customFormat="1">
      <c r="A253" s="41"/>
      <c r="B253" s="42"/>
      <c r="C253" s="43"/>
      <c r="D253" s="228" t="s">
        <v>169</v>
      </c>
      <c r="E253" s="43"/>
      <c r="F253" s="229" t="s">
        <v>1562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169</v>
      </c>
      <c r="AU253" s="20" t="s">
        <v>80</v>
      </c>
    </row>
    <row r="254" s="2" customFormat="1">
      <c r="A254" s="41"/>
      <c r="B254" s="42"/>
      <c r="C254" s="43"/>
      <c r="D254" s="233" t="s">
        <v>171</v>
      </c>
      <c r="E254" s="43"/>
      <c r="F254" s="234" t="s">
        <v>1563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171</v>
      </c>
      <c r="AU254" s="20" t="s">
        <v>80</v>
      </c>
    </row>
    <row r="255" s="2" customFormat="1" ht="16.5" customHeight="1">
      <c r="A255" s="41"/>
      <c r="B255" s="42"/>
      <c r="C255" s="215" t="s">
        <v>450</v>
      </c>
      <c r="D255" s="215" t="s">
        <v>163</v>
      </c>
      <c r="E255" s="216" t="s">
        <v>1564</v>
      </c>
      <c r="F255" s="217" t="s">
        <v>1565</v>
      </c>
      <c r="G255" s="218" t="s">
        <v>281</v>
      </c>
      <c r="H255" s="219">
        <v>3</v>
      </c>
      <c r="I255" s="220"/>
      <c r="J255" s="221">
        <f>ROUND(I255*H255,2)</f>
        <v>0</v>
      </c>
      <c r="K255" s="217" t="s">
        <v>167</v>
      </c>
      <c r="L255" s="47"/>
      <c r="M255" s="222" t="s">
        <v>19</v>
      </c>
      <c r="N255" s="223" t="s">
        <v>42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0.0060000000000000001</v>
      </c>
      <c r="T255" s="225">
        <f>S255*H255</f>
        <v>0.018000000000000002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168</v>
      </c>
      <c r="AT255" s="226" t="s">
        <v>163</v>
      </c>
      <c r="AU255" s="226" t="s">
        <v>80</v>
      </c>
      <c r="AY255" s="20" t="s">
        <v>161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78</v>
      </c>
      <c r="BK255" s="227">
        <f>ROUND(I255*H255,2)</f>
        <v>0</v>
      </c>
      <c r="BL255" s="20" t="s">
        <v>168</v>
      </c>
      <c r="BM255" s="226" t="s">
        <v>453</v>
      </c>
    </row>
    <row r="256" s="2" customFormat="1">
      <c r="A256" s="41"/>
      <c r="B256" s="42"/>
      <c r="C256" s="43"/>
      <c r="D256" s="228" t="s">
        <v>169</v>
      </c>
      <c r="E256" s="43"/>
      <c r="F256" s="229" t="s">
        <v>1566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169</v>
      </c>
      <c r="AU256" s="20" t="s">
        <v>80</v>
      </c>
    </row>
    <row r="257" s="2" customFormat="1">
      <c r="A257" s="41"/>
      <c r="B257" s="42"/>
      <c r="C257" s="43"/>
      <c r="D257" s="233" t="s">
        <v>171</v>
      </c>
      <c r="E257" s="43"/>
      <c r="F257" s="234" t="s">
        <v>1567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171</v>
      </c>
      <c r="AU257" s="20" t="s">
        <v>80</v>
      </c>
    </row>
    <row r="258" s="2" customFormat="1" ht="16.5" customHeight="1">
      <c r="A258" s="41"/>
      <c r="B258" s="42"/>
      <c r="C258" s="215" t="s">
        <v>313</v>
      </c>
      <c r="D258" s="215" t="s">
        <v>163</v>
      </c>
      <c r="E258" s="216" t="s">
        <v>1568</v>
      </c>
      <c r="F258" s="217" t="s">
        <v>1569</v>
      </c>
      <c r="G258" s="218" t="s">
        <v>1463</v>
      </c>
      <c r="H258" s="219">
        <v>5</v>
      </c>
      <c r="I258" s="220"/>
      <c r="J258" s="221">
        <f>ROUND(I258*H258,2)</f>
        <v>0</v>
      </c>
      <c r="K258" s="217" t="s">
        <v>19</v>
      </c>
      <c r="L258" s="47"/>
      <c r="M258" s="222" t="s">
        <v>19</v>
      </c>
      <c r="N258" s="223" t="s">
        <v>42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168</v>
      </c>
      <c r="AT258" s="226" t="s">
        <v>163</v>
      </c>
      <c r="AU258" s="226" t="s">
        <v>80</v>
      </c>
      <c r="AY258" s="20" t="s">
        <v>161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78</v>
      </c>
      <c r="BK258" s="227">
        <f>ROUND(I258*H258,2)</f>
        <v>0</v>
      </c>
      <c r="BL258" s="20" t="s">
        <v>168</v>
      </c>
      <c r="BM258" s="226" t="s">
        <v>459</v>
      </c>
    </row>
    <row r="259" s="2" customFormat="1">
      <c r="A259" s="41"/>
      <c r="B259" s="42"/>
      <c r="C259" s="43"/>
      <c r="D259" s="228" t="s">
        <v>169</v>
      </c>
      <c r="E259" s="43"/>
      <c r="F259" s="229" t="s">
        <v>1569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169</v>
      </c>
      <c r="AU259" s="20" t="s">
        <v>80</v>
      </c>
    </row>
    <row r="260" s="12" customFormat="1" ht="22.8" customHeight="1">
      <c r="A260" s="12"/>
      <c r="B260" s="199"/>
      <c r="C260" s="200"/>
      <c r="D260" s="201" t="s">
        <v>70</v>
      </c>
      <c r="E260" s="213" t="s">
        <v>1570</v>
      </c>
      <c r="F260" s="213" t="s">
        <v>1571</v>
      </c>
      <c r="G260" s="200"/>
      <c r="H260" s="200"/>
      <c r="I260" s="203"/>
      <c r="J260" s="214">
        <f>BK260</f>
        <v>0</v>
      </c>
      <c r="K260" s="200"/>
      <c r="L260" s="205"/>
      <c r="M260" s="206"/>
      <c r="N260" s="207"/>
      <c r="O260" s="207"/>
      <c r="P260" s="208">
        <f>SUM(P261:P264)</f>
        <v>0</v>
      </c>
      <c r="Q260" s="207"/>
      <c r="R260" s="208">
        <f>SUM(R261:R264)</f>
        <v>0</v>
      </c>
      <c r="S260" s="207"/>
      <c r="T260" s="209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0" t="s">
        <v>78</v>
      </c>
      <c r="AT260" s="211" t="s">
        <v>70</v>
      </c>
      <c r="AU260" s="211" t="s">
        <v>78</v>
      </c>
      <c r="AY260" s="210" t="s">
        <v>161</v>
      </c>
      <c r="BK260" s="212">
        <f>SUM(BK261:BK264)</f>
        <v>0</v>
      </c>
    </row>
    <row r="261" s="2" customFormat="1" ht="24.15" customHeight="1">
      <c r="A261" s="41"/>
      <c r="B261" s="42"/>
      <c r="C261" s="215" t="s">
        <v>463</v>
      </c>
      <c r="D261" s="215" t="s">
        <v>163</v>
      </c>
      <c r="E261" s="216" t="s">
        <v>1572</v>
      </c>
      <c r="F261" s="217" t="s">
        <v>1573</v>
      </c>
      <c r="G261" s="218" t="s">
        <v>1463</v>
      </c>
      <c r="H261" s="219">
        <v>1</v>
      </c>
      <c r="I261" s="220"/>
      <c r="J261" s="221">
        <f>ROUND(I261*H261,2)</f>
        <v>0</v>
      </c>
      <c r="K261" s="217" t="s">
        <v>19</v>
      </c>
      <c r="L261" s="47"/>
      <c r="M261" s="222" t="s">
        <v>19</v>
      </c>
      <c r="N261" s="223" t="s">
        <v>42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168</v>
      </c>
      <c r="AT261" s="226" t="s">
        <v>163</v>
      </c>
      <c r="AU261" s="226" t="s">
        <v>80</v>
      </c>
      <c r="AY261" s="20" t="s">
        <v>161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78</v>
      </c>
      <c r="BK261" s="227">
        <f>ROUND(I261*H261,2)</f>
        <v>0</v>
      </c>
      <c r="BL261" s="20" t="s">
        <v>168</v>
      </c>
      <c r="BM261" s="226" t="s">
        <v>466</v>
      </c>
    </row>
    <row r="262" s="2" customFormat="1">
      <c r="A262" s="41"/>
      <c r="B262" s="42"/>
      <c r="C262" s="43"/>
      <c r="D262" s="228" t="s">
        <v>169</v>
      </c>
      <c r="E262" s="43"/>
      <c r="F262" s="229" t="s">
        <v>1573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169</v>
      </c>
      <c r="AU262" s="20" t="s">
        <v>80</v>
      </c>
    </row>
    <row r="263" s="2" customFormat="1" ht="24.15" customHeight="1">
      <c r="A263" s="41"/>
      <c r="B263" s="42"/>
      <c r="C263" s="215" t="s">
        <v>320</v>
      </c>
      <c r="D263" s="215" t="s">
        <v>163</v>
      </c>
      <c r="E263" s="216" t="s">
        <v>1574</v>
      </c>
      <c r="F263" s="217" t="s">
        <v>1575</v>
      </c>
      <c r="G263" s="218" t="s">
        <v>1463</v>
      </c>
      <c r="H263" s="219">
        <v>1</v>
      </c>
      <c r="I263" s="220"/>
      <c r="J263" s="221">
        <f>ROUND(I263*H263,2)</f>
        <v>0</v>
      </c>
      <c r="K263" s="217" t="s">
        <v>19</v>
      </c>
      <c r="L263" s="47"/>
      <c r="M263" s="222" t="s">
        <v>19</v>
      </c>
      <c r="N263" s="223" t="s">
        <v>42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168</v>
      </c>
      <c r="AT263" s="226" t="s">
        <v>163</v>
      </c>
      <c r="AU263" s="226" t="s">
        <v>80</v>
      </c>
      <c r="AY263" s="20" t="s">
        <v>161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78</v>
      </c>
      <c r="BK263" s="227">
        <f>ROUND(I263*H263,2)</f>
        <v>0</v>
      </c>
      <c r="BL263" s="20" t="s">
        <v>168</v>
      </c>
      <c r="BM263" s="226" t="s">
        <v>472</v>
      </c>
    </row>
    <row r="264" s="2" customFormat="1">
      <c r="A264" s="41"/>
      <c r="B264" s="42"/>
      <c r="C264" s="43"/>
      <c r="D264" s="228" t="s">
        <v>169</v>
      </c>
      <c r="E264" s="43"/>
      <c r="F264" s="229" t="s">
        <v>1575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169</v>
      </c>
      <c r="AU264" s="20" t="s">
        <v>80</v>
      </c>
    </row>
    <row r="265" s="12" customFormat="1" ht="22.8" customHeight="1">
      <c r="A265" s="12"/>
      <c r="B265" s="199"/>
      <c r="C265" s="200"/>
      <c r="D265" s="201" t="s">
        <v>70</v>
      </c>
      <c r="E265" s="213" t="s">
        <v>1576</v>
      </c>
      <c r="F265" s="213" t="s">
        <v>1577</v>
      </c>
      <c r="G265" s="200"/>
      <c r="H265" s="200"/>
      <c r="I265" s="203"/>
      <c r="J265" s="214">
        <f>BK265</f>
        <v>0</v>
      </c>
      <c r="K265" s="200"/>
      <c r="L265" s="205"/>
      <c r="M265" s="206"/>
      <c r="N265" s="207"/>
      <c r="O265" s="207"/>
      <c r="P265" s="208">
        <f>SUM(P266:P276)</f>
        <v>0</v>
      </c>
      <c r="Q265" s="207"/>
      <c r="R265" s="208">
        <f>SUM(R266:R276)</f>
        <v>0.0050400000000000002</v>
      </c>
      <c r="S265" s="207"/>
      <c r="T265" s="209">
        <f>SUM(T266:T276)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0" t="s">
        <v>78</v>
      </c>
      <c r="AT265" s="211" t="s">
        <v>70</v>
      </c>
      <c r="AU265" s="211" t="s">
        <v>78</v>
      </c>
      <c r="AY265" s="210" t="s">
        <v>161</v>
      </c>
      <c r="BK265" s="212">
        <f>SUM(BK266:BK276)</f>
        <v>0</v>
      </c>
    </row>
    <row r="266" s="2" customFormat="1" ht="16.5" customHeight="1">
      <c r="A266" s="41"/>
      <c r="B266" s="42"/>
      <c r="C266" s="215" t="s">
        <v>475</v>
      </c>
      <c r="D266" s="215" t="s">
        <v>163</v>
      </c>
      <c r="E266" s="216" t="s">
        <v>1578</v>
      </c>
      <c r="F266" s="217" t="s">
        <v>1579</v>
      </c>
      <c r="G266" s="218" t="s">
        <v>281</v>
      </c>
      <c r="H266" s="219">
        <v>30</v>
      </c>
      <c r="I266" s="220"/>
      <c r="J266" s="221">
        <f>ROUND(I266*H266,2)</f>
        <v>0</v>
      </c>
      <c r="K266" s="217" t="s">
        <v>167</v>
      </c>
      <c r="L266" s="47"/>
      <c r="M266" s="222" t="s">
        <v>19</v>
      </c>
      <c r="N266" s="223" t="s">
        <v>42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168</v>
      </c>
      <c r="AT266" s="226" t="s">
        <v>163</v>
      </c>
      <c r="AU266" s="226" t="s">
        <v>80</v>
      </c>
      <c r="AY266" s="20" t="s">
        <v>161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78</v>
      </c>
      <c r="BK266" s="227">
        <f>ROUND(I266*H266,2)</f>
        <v>0</v>
      </c>
      <c r="BL266" s="20" t="s">
        <v>168</v>
      </c>
      <c r="BM266" s="226" t="s">
        <v>478</v>
      </c>
    </row>
    <row r="267" s="2" customFormat="1">
      <c r="A267" s="41"/>
      <c r="B267" s="42"/>
      <c r="C267" s="43"/>
      <c r="D267" s="228" t="s">
        <v>169</v>
      </c>
      <c r="E267" s="43"/>
      <c r="F267" s="229" t="s">
        <v>1580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169</v>
      </c>
      <c r="AU267" s="20" t="s">
        <v>80</v>
      </c>
    </row>
    <row r="268" s="2" customFormat="1">
      <c r="A268" s="41"/>
      <c r="B268" s="42"/>
      <c r="C268" s="43"/>
      <c r="D268" s="233" t="s">
        <v>171</v>
      </c>
      <c r="E268" s="43"/>
      <c r="F268" s="234" t="s">
        <v>1581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171</v>
      </c>
      <c r="AU268" s="20" t="s">
        <v>80</v>
      </c>
    </row>
    <row r="269" s="2" customFormat="1" ht="16.5" customHeight="1">
      <c r="A269" s="41"/>
      <c r="B269" s="42"/>
      <c r="C269" s="257" t="s">
        <v>325</v>
      </c>
      <c r="D269" s="257" t="s">
        <v>241</v>
      </c>
      <c r="E269" s="258" t="s">
        <v>1582</v>
      </c>
      <c r="F269" s="259" t="s">
        <v>1583</v>
      </c>
      <c r="G269" s="260" t="s">
        <v>281</v>
      </c>
      <c r="H269" s="261">
        <v>31.5</v>
      </c>
      <c r="I269" s="262"/>
      <c r="J269" s="263">
        <f>ROUND(I269*H269,2)</f>
        <v>0</v>
      </c>
      <c r="K269" s="259" t="s">
        <v>167</v>
      </c>
      <c r="L269" s="264"/>
      <c r="M269" s="265" t="s">
        <v>19</v>
      </c>
      <c r="N269" s="266" t="s">
        <v>42</v>
      </c>
      <c r="O269" s="87"/>
      <c r="P269" s="224">
        <f>O269*H269</f>
        <v>0</v>
      </c>
      <c r="Q269" s="224">
        <v>0.00016000000000000001</v>
      </c>
      <c r="R269" s="224">
        <f>Q269*H269</f>
        <v>0.0050400000000000002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186</v>
      </c>
      <c r="AT269" s="226" t="s">
        <v>241</v>
      </c>
      <c r="AU269" s="226" t="s">
        <v>80</v>
      </c>
      <c r="AY269" s="20" t="s">
        <v>161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78</v>
      </c>
      <c r="BK269" s="227">
        <f>ROUND(I269*H269,2)</f>
        <v>0</v>
      </c>
      <c r="BL269" s="20" t="s">
        <v>168</v>
      </c>
      <c r="BM269" s="226" t="s">
        <v>481</v>
      </c>
    </row>
    <row r="270" s="2" customFormat="1">
      <c r="A270" s="41"/>
      <c r="B270" s="42"/>
      <c r="C270" s="43"/>
      <c r="D270" s="228" t="s">
        <v>169</v>
      </c>
      <c r="E270" s="43"/>
      <c r="F270" s="229" t="s">
        <v>1583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169</v>
      </c>
      <c r="AU270" s="20" t="s">
        <v>80</v>
      </c>
    </row>
    <row r="271" s="13" customFormat="1">
      <c r="A271" s="13"/>
      <c r="B271" s="235"/>
      <c r="C271" s="236"/>
      <c r="D271" s="228" t="s">
        <v>196</v>
      </c>
      <c r="E271" s="237" t="s">
        <v>19</v>
      </c>
      <c r="F271" s="238" t="s">
        <v>1482</v>
      </c>
      <c r="G271" s="236"/>
      <c r="H271" s="239">
        <v>31.5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196</v>
      </c>
      <c r="AU271" s="245" t="s">
        <v>80</v>
      </c>
      <c r="AV271" s="13" t="s">
        <v>80</v>
      </c>
      <c r="AW271" s="13" t="s">
        <v>33</v>
      </c>
      <c r="AX271" s="13" t="s">
        <v>71</v>
      </c>
      <c r="AY271" s="245" t="s">
        <v>161</v>
      </c>
    </row>
    <row r="272" s="14" customFormat="1">
      <c r="A272" s="14"/>
      <c r="B272" s="246"/>
      <c r="C272" s="247"/>
      <c r="D272" s="228" t="s">
        <v>196</v>
      </c>
      <c r="E272" s="248" t="s">
        <v>19</v>
      </c>
      <c r="F272" s="249" t="s">
        <v>198</v>
      </c>
      <c r="G272" s="247"/>
      <c r="H272" s="250">
        <v>31.5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196</v>
      </c>
      <c r="AU272" s="256" t="s">
        <v>80</v>
      </c>
      <c r="AV272" s="14" t="s">
        <v>168</v>
      </c>
      <c r="AW272" s="14" t="s">
        <v>33</v>
      </c>
      <c r="AX272" s="14" t="s">
        <v>78</v>
      </c>
      <c r="AY272" s="256" t="s">
        <v>161</v>
      </c>
    </row>
    <row r="273" s="2" customFormat="1" ht="16.5" customHeight="1">
      <c r="A273" s="41"/>
      <c r="B273" s="42"/>
      <c r="C273" s="215" t="s">
        <v>482</v>
      </c>
      <c r="D273" s="215" t="s">
        <v>163</v>
      </c>
      <c r="E273" s="216" t="s">
        <v>1584</v>
      </c>
      <c r="F273" s="217" t="s">
        <v>1585</v>
      </c>
      <c r="G273" s="218" t="s">
        <v>1463</v>
      </c>
      <c r="H273" s="219">
        <v>1</v>
      </c>
      <c r="I273" s="220"/>
      <c r="J273" s="221">
        <f>ROUND(I273*H273,2)</f>
        <v>0</v>
      </c>
      <c r="K273" s="217" t="s">
        <v>19</v>
      </c>
      <c r="L273" s="47"/>
      <c r="M273" s="222" t="s">
        <v>19</v>
      </c>
      <c r="N273" s="223" t="s">
        <v>42</v>
      </c>
      <c r="O273" s="87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6" t="s">
        <v>168</v>
      </c>
      <c r="AT273" s="226" t="s">
        <v>163</v>
      </c>
      <c r="AU273" s="226" t="s">
        <v>80</v>
      </c>
      <c r="AY273" s="20" t="s">
        <v>161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20" t="s">
        <v>78</v>
      </c>
      <c r="BK273" s="227">
        <f>ROUND(I273*H273,2)</f>
        <v>0</v>
      </c>
      <c r="BL273" s="20" t="s">
        <v>168</v>
      </c>
      <c r="BM273" s="226" t="s">
        <v>485</v>
      </c>
    </row>
    <row r="274" s="2" customFormat="1">
      <c r="A274" s="41"/>
      <c r="B274" s="42"/>
      <c r="C274" s="43"/>
      <c r="D274" s="228" t="s">
        <v>169</v>
      </c>
      <c r="E274" s="43"/>
      <c r="F274" s="229" t="s">
        <v>1585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169</v>
      </c>
      <c r="AU274" s="20" t="s">
        <v>80</v>
      </c>
    </row>
    <row r="275" s="2" customFormat="1" ht="33" customHeight="1">
      <c r="A275" s="41"/>
      <c r="B275" s="42"/>
      <c r="C275" s="215" t="s">
        <v>332</v>
      </c>
      <c r="D275" s="215" t="s">
        <v>163</v>
      </c>
      <c r="E275" s="216" t="s">
        <v>1586</v>
      </c>
      <c r="F275" s="217" t="s">
        <v>1587</v>
      </c>
      <c r="G275" s="218" t="s">
        <v>857</v>
      </c>
      <c r="H275" s="219">
        <v>1</v>
      </c>
      <c r="I275" s="220"/>
      <c r="J275" s="221">
        <f>ROUND(I275*H275,2)</f>
        <v>0</v>
      </c>
      <c r="K275" s="217" t="s">
        <v>19</v>
      </c>
      <c r="L275" s="47"/>
      <c r="M275" s="222" t="s">
        <v>19</v>
      </c>
      <c r="N275" s="223" t="s">
        <v>42</v>
      </c>
      <c r="O275" s="87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168</v>
      </c>
      <c r="AT275" s="226" t="s">
        <v>163</v>
      </c>
      <c r="AU275" s="226" t="s">
        <v>80</v>
      </c>
      <c r="AY275" s="20" t="s">
        <v>161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78</v>
      </c>
      <c r="BK275" s="227">
        <f>ROUND(I275*H275,2)</f>
        <v>0</v>
      </c>
      <c r="BL275" s="20" t="s">
        <v>168</v>
      </c>
      <c r="BM275" s="226" t="s">
        <v>490</v>
      </c>
    </row>
    <row r="276" s="2" customFormat="1">
      <c r="A276" s="41"/>
      <c r="B276" s="42"/>
      <c r="C276" s="43"/>
      <c r="D276" s="228" t="s">
        <v>169</v>
      </c>
      <c r="E276" s="43"/>
      <c r="F276" s="229" t="s">
        <v>1587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169</v>
      </c>
      <c r="AU276" s="20" t="s">
        <v>80</v>
      </c>
    </row>
    <row r="277" s="12" customFormat="1" ht="22.8" customHeight="1">
      <c r="A277" s="12"/>
      <c r="B277" s="199"/>
      <c r="C277" s="200"/>
      <c r="D277" s="201" t="s">
        <v>70</v>
      </c>
      <c r="E277" s="213" t="s">
        <v>1588</v>
      </c>
      <c r="F277" s="213" t="s">
        <v>1589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SUM(P278:P293)</f>
        <v>0</v>
      </c>
      <c r="Q277" s="207"/>
      <c r="R277" s="208">
        <f>SUM(R278:R293)</f>
        <v>0</v>
      </c>
      <c r="S277" s="207"/>
      <c r="T277" s="209">
        <f>SUM(T278:T293)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78</v>
      </c>
      <c r="AT277" s="211" t="s">
        <v>70</v>
      </c>
      <c r="AU277" s="211" t="s">
        <v>78</v>
      </c>
      <c r="AY277" s="210" t="s">
        <v>161</v>
      </c>
      <c r="BK277" s="212">
        <f>SUM(BK278:BK293)</f>
        <v>0</v>
      </c>
    </row>
    <row r="278" s="2" customFormat="1" ht="16.5" customHeight="1">
      <c r="A278" s="41"/>
      <c r="B278" s="42"/>
      <c r="C278" s="215" t="s">
        <v>494</v>
      </c>
      <c r="D278" s="215" t="s">
        <v>163</v>
      </c>
      <c r="E278" s="216" t="s">
        <v>1590</v>
      </c>
      <c r="F278" s="217" t="s">
        <v>1591</v>
      </c>
      <c r="G278" s="218" t="s">
        <v>1592</v>
      </c>
      <c r="H278" s="219">
        <v>4</v>
      </c>
      <c r="I278" s="220"/>
      <c r="J278" s="221">
        <f>ROUND(I278*H278,2)</f>
        <v>0</v>
      </c>
      <c r="K278" s="217" t="s">
        <v>167</v>
      </c>
      <c r="L278" s="47"/>
      <c r="M278" s="222" t="s">
        <v>19</v>
      </c>
      <c r="N278" s="223" t="s">
        <v>42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168</v>
      </c>
      <c r="AT278" s="226" t="s">
        <v>163</v>
      </c>
      <c r="AU278" s="226" t="s">
        <v>80</v>
      </c>
      <c r="AY278" s="20" t="s">
        <v>161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78</v>
      </c>
      <c r="BK278" s="227">
        <f>ROUND(I278*H278,2)</f>
        <v>0</v>
      </c>
      <c r="BL278" s="20" t="s">
        <v>168</v>
      </c>
      <c r="BM278" s="226" t="s">
        <v>497</v>
      </c>
    </row>
    <row r="279" s="2" customFormat="1">
      <c r="A279" s="41"/>
      <c r="B279" s="42"/>
      <c r="C279" s="43"/>
      <c r="D279" s="228" t="s">
        <v>169</v>
      </c>
      <c r="E279" s="43"/>
      <c r="F279" s="229" t="s">
        <v>1593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169</v>
      </c>
      <c r="AU279" s="20" t="s">
        <v>80</v>
      </c>
    </row>
    <row r="280" s="2" customFormat="1">
      <c r="A280" s="41"/>
      <c r="B280" s="42"/>
      <c r="C280" s="43"/>
      <c r="D280" s="233" t="s">
        <v>171</v>
      </c>
      <c r="E280" s="43"/>
      <c r="F280" s="234" t="s">
        <v>1594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171</v>
      </c>
      <c r="AU280" s="20" t="s">
        <v>80</v>
      </c>
    </row>
    <row r="281" s="2" customFormat="1" ht="16.5" customHeight="1">
      <c r="A281" s="41"/>
      <c r="B281" s="42"/>
      <c r="C281" s="215" t="s">
        <v>338</v>
      </c>
      <c r="D281" s="215" t="s">
        <v>163</v>
      </c>
      <c r="E281" s="216" t="s">
        <v>1595</v>
      </c>
      <c r="F281" s="217" t="s">
        <v>1596</v>
      </c>
      <c r="G281" s="218" t="s">
        <v>166</v>
      </c>
      <c r="H281" s="219">
        <v>1</v>
      </c>
      <c r="I281" s="220"/>
      <c r="J281" s="221">
        <f>ROUND(I281*H281,2)</f>
        <v>0</v>
      </c>
      <c r="K281" s="217" t="s">
        <v>167</v>
      </c>
      <c r="L281" s="47"/>
      <c r="M281" s="222" t="s">
        <v>19</v>
      </c>
      <c r="N281" s="223" t="s">
        <v>42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168</v>
      </c>
      <c r="AT281" s="226" t="s">
        <v>163</v>
      </c>
      <c r="AU281" s="226" t="s">
        <v>80</v>
      </c>
      <c r="AY281" s="20" t="s">
        <v>161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78</v>
      </c>
      <c r="BK281" s="227">
        <f>ROUND(I281*H281,2)</f>
        <v>0</v>
      </c>
      <c r="BL281" s="20" t="s">
        <v>168</v>
      </c>
      <c r="BM281" s="226" t="s">
        <v>510</v>
      </c>
    </row>
    <row r="282" s="2" customFormat="1">
      <c r="A282" s="41"/>
      <c r="B282" s="42"/>
      <c r="C282" s="43"/>
      <c r="D282" s="228" t="s">
        <v>169</v>
      </c>
      <c r="E282" s="43"/>
      <c r="F282" s="229" t="s">
        <v>1597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169</v>
      </c>
      <c r="AU282" s="20" t="s">
        <v>80</v>
      </c>
    </row>
    <row r="283" s="2" customFormat="1">
      <c r="A283" s="41"/>
      <c r="B283" s="42"/>
      <c r="C283" s="43"/>
      <c r="D283" s="233" t="s">
        <v>171</v>
      </c>
      <c r="E283" s="43"/>
      <c r="F283" s="234" t="s">
        <v>1598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171</v>
      </c>
      <c r="AU283" s="20" t="s">
        <v>80</v>
      </c>
    </row>
    <row r="284" s="2" customFormat="1" ht="16.5" customHeight="1">
      <c r="A284" s="41"/>
      <c r="B284" s="42"/>
      <c r="C284" s="215" t="s">
        <v>507</v>
      </c>
      <c r="D284" s="215" t="s">
        <v>163</v>
      </c>
      <c r="E284" s="216" t="s">
        <v>1599</v>
      </c>
      <c r="F284" s="217" t="s">
        <v>1600</v>
      </c>
      <c r="G284" s="218" t="s">
        <v>1592</v>
      </c>
      <c r="H284" s="219">
        <v>8</v>
      </c>
      <c r="I284" s="220"/>
      <c r="J284" s="221">
        <f>ROUND(I284*H284,2)</f>
        <v>0</v>
      </c>
      <c r="K284" s="217" t="s">
        <v>167</v>
      </c>
      <c r="L284" s="47"/>
      <c r="M284" s="222" t="s">
        <v>19</v>
      </c>
      <c r="N284" s="223" t="s">
        <v>42</v>
      </c>
      <c r="O284" s="87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168</v>
      </c>
      <c r="AT284" s="226" t="s">
        <v>163</v>
      </c>
      <c r="AU284" s="226" t="s">
        <v>80</v>
      </c>
      <c r="AY284" s="20" t="s">
        <v>161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78</v>
      </c>
      <c r="BK284" s="227">
        <f>ROUND(I284*H284,2)</f>
        <v>0</v>
      </c>
      <c r="BL284" s="20" t="s">
        <v>168</v>
      </c>
      <c r="BM284" s="226" t="s">
        <v>515</v>
      </c>
    </row>
    <row r="285" s="2" customFormat="1">
      <c r="A285" s="41"/>
      <c r="B285" s="42"/>
      <c r="C285" s="43"/>
      <c r="D285" s="228" t="s">
        <v>169</v>
      </c>
      <c r="E285" s="43"/>
      <c r="F285" s="229" t="s">
        <v>1601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169</v>
      </c>
      <c r="AU285" s="20" t="s">
        <v>80</v>
      </c>
    </row>
    <row r="286" s="2" customFormat="1">
      <c r="A286" s="41"/>
      <c r="B286" s="42"/>
      <c r="C286" s="43"/>
      <c r="D286" s="233" t="s">
        <v>171</v>
      </c>
      <c r="E286" s="43"/>
      <c r="F286" s="234" t="s">
        <v>1602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171</v>
      </c>
      <c r="AU286" s="20" t="s">
        <v>80</v>
      </c>
    </row>
    <row r="287" s="2" customFormat="1" ht="16.5" customHeight="1">
      <c r="A287" s="41"/>
      <c r="B287" s="42"/>
      <c r="C287" s="215" t="s">
        <v>343</v>
      </c>
      <c r="D287" s="215" t="s">
        <v>163</v>
      </c>
      <c r="E287" s="216" t="s">
        <v>1603</v>
      </c>
      <c r="F287" s="217" t="s">
        <v>1604</v>
      </c>
      <c r="G287" s="218" t="s">
        <v>845</v>
      </c>
      <c r="H287" s="219">
        <v>1</v>
      </c>
      <c r="I287" s="220"/>
      <c r="J287" s="221">
        <f>ROUND(I287*H287,2)</f>
        <v>0</v>
      </c>
      <c r="K287" s="217" t="s">
        <v>167</v>
      </c>
      <c r="L287" s="47"/>
      <c r="M287" s="222" t="s">
        <v>19</v>
      </c>
      <c r="N287" s="223" t="s">
        <v>42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168</v>
      </c>
      <c r="AT287" s="226" t="s">
        <v>163</v>
      </c>
      <c r="AU287" s="226" t="s">
        <v>80</v>
      </c>
      <c r="AY287" s="20" t="s">
        <v>161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78</v>
      </c>
      <c r="BK287" s="227">
        <f>ROUND(I287*H287,2)</f>
        <v>0</v>
      </c>
      <c r="BL287" s="20" t="s">
        <v>168</v>
      </c>
      <c r="BM287" s="226" t="s">
        <v>520</v>
      </c>
    </row>
    <row r="288" s="2" customFormat="1">
      <c r="A288" s="41"/>
      <c r="B288" s="42"/>
      <c r="C288" s="43"/>
      <c r="D288" s="228" t="s">
        <v>169</v>
      </c>
      <c r="E288" s="43"/>
      <c r="F288" s="229" t="s">
        <v>1605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169</v>
      </c>
      <c r="AU288" s="20" t="s">
        <v>80</v>
      </c>
    </row>
    <row r="289" s="2" customFormat="1">
      <c r="A289" s="41"/>
      <c r="B289" s="42"/>
      <c r="C289" s="43"/>
      <c r="D289" s="233" t="s">
        <v>171</v>
      </c>
      <c r="E289" s="43"/>
      <c r="F289" s="234" t="s">
        <v>1606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171</v>
      </c>
      <c r="AU289" s="20" t="s">
        <v>80</v>
      </c>
    </row>
    <row r="290" s="2" customFormat="1" ht="16.5" customHeight="1">
      <c r="A290" s="41"/>
      <c r="B290" s="42"/>
      <c r="C290" s="215" t="s">
        <v>517</v>
      </c>
      <c r="D290" s="215" t="s">
        <v>163</v>
      </c>
      <c r="E290" s="216" t="s">
        <v>1607</v>
      </c>
      <c r="F290" s="217" t="s">
        <v>1608</v>
      </c>
      <c r="G290" s="218" t="s">
        <v>857</v>
      </c>
      <c r="H290" s="219">
        <v>1</v>
      </c>
      <c r="I290" s="220"/>
      <c r="J290" s="221">
        <f>ROUND(I290*H290,2)</f>
        <v>0</v>
      </c>
      <c r="K290" s="217" t="s">
        <v>19</v>
      </c>
      <c r="L290" s="47"/>
      <c r="M290" s="222" t="s">
        <v>19</v>
      </c>
      <c r="N290" s="223" t="s">
        <v>42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168</v>
      </c>
      <c r="AT290" s="226" t="s">
        <v>163</v>
      </c>
      <c r="AU290" s="226" t="s">
        <v>80</v>
      </c>
      <c r="AY290" s="20" t="s">
        <v>161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78</v>
      </c>
      <c r="BK290" s="227">
        <f>ROUND(I290*H290,2)</f>
        <v>0</v>
      </c>
      <c r="BL290" s="20" t="s">
        <v>168</v>
      </c>
      <c r="BM290" s="226" t="s">
        <v>525</v>
      </c>
    </row>
    <row r="291" s="2" customFormat="1">
      <c r="A291" s="41"/>
      <c r="B291" s="42"/>
      <c r="C291" s="43"/>
      <c r="D291" s="228" t="s">
        <v>169</v>
      </c>
      <c r="E291" s="43"/>
      <c r="F291" s="229" t="s">
        <v>1608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169</v>
      </c>
      <c r="AU291" s="20" t="s">
        <v>80</v>
      </c>
    </row>
    <row r="292" s="2" customFormat="1" ht="16.5" customHeight="1">
      <c r="A292" s="41"/>
      <c r="B292" s="42"/>
      <c r="C292" s="215" t="s">
        <v>349</v>
      </c>
      <c r="D292" s="215" t="s">
        <v>163</v>
      </c>
      <c r="E292" s="216" t="s">
        <v>1609</v>
      </c>
      <c r="F292" s="217" t="s">
        <v>1610</v>
      </c>
      <c r="G292" s="218" t="s">
        <v>857</v>
      </c>
      <c r="H292" s="219">
        <v>1</v>
      </c>
      <c r="I292" s="220"/>
      <c r="J292" s="221">
        <f>ROUND(I292*H292,2)</f>
        <v>0</v>
      </c>
      <c r="K292" s="217" t="s">
        <v>19</v>
      </c>
      <c r="L292" s="47"/>
      <c r="M292" s="222" t="s">
        <v>19</v>
      </c>
      <c r="N292" s="223" t="s">
        <v>42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168</v>
      </c>
      <c r="AT292" s="226" t="s">
        <v>163</v>
      </c>
      <c r="AU292" s="226" t="s">
        <v>80</v>
      </c>
      <c r="AY292" s="20" t="s">
        <v>161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78</v>
      </c>
      <c r="BK292" s="227">
        <f>ROUND(I292*H292,2)</f>
        <v>0</v>
      </c>
      <c r="BL292" s="20" t="s">
        <v>168</v>
      </c>
      <c r="BM292" s="226" t="s">
        <v>529</v>
      </c>
    </row>
    <row r="293" s="2" customFormat="1">
      <c r="A293" s="41"/>
      <c r="B293" s="42"/>
      <c r="C293" s="43"/>
      <c r="D293" s="228" t="s">
        <v>169</v>
      </c>
      <c r="E293" s="43"/>
      <c r="F293" s="229" t="s">
        <v>1610</v>
      </c>
      <c r="G293" s="43"/>
      <c r="H293" s="43"/>
      <c r="I293" s="230"/>
      <c r="J293" s="43"/>
      <c r="K293" s="43"/>
      <c r="L293" s="47"/>
      <c r="M293" s="292"/>
      <c r="N293" s="293"/>
      <c r="O293" s="294"/>
      <c r="P293" s="294"/>
      <c r="Q293" s="294"/>
      <c r="R293" s="294"/>
      <c r="S293" s="294"/>
      <c r="T293" s="295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169</v>
      </c>
      <c r="AU293" s="20" t="s">
        <v>80</v>
      </c>
    </row>
    <row r="294" s="2" customFormat="1" ht="6.96" customHeight="1">
      <c r="A294" s="41"/>
      <c r="B294" s="62"/>
      <c r="C294" s="63"/>
      <c r="D294" s="63"/>
      <c r="E294" s="63"/>
      <c r="F294" s="63"/>
      <c r="G294" s="63"/>
      <c r="H294" s="63"/>
      <c r="I294" s="63"/>
      <c r="J294" s="63"/>
      <c r="K294" s="63"/>
      <c r="L294" s="47"/>
      <c r="M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</row>
  </sheetData>
  <sheetProtection sheet="1" autoFilter="0" formatColumns="0" formatRows="0" objects="1" scenarios="1" spinCount="100000" saltValue="Ut9gm1u4Jx7SVBH9xjI0VZ2HDGRGlYqEmUjI7uvF7MqGS8sSVlYYo55qKiqTHwLC6tz8IfJmePKDjWdatn7nQA==" hashValue="NFOXnEtDEybdA4o5+J3mi2NL3iXVFOjN6hj9/pFuL1K2ShdJ5P/54tcCFrsD6c4tNBkbeJfjS/kliaEKQKee/w==" algorithmName="SHA-512" password="CC35"/>
  <autoFilter ref="C97:K2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9" r:id="rId1" display="https://podminky.urs.cz/item/CS_URS_2024_01/741410003"/>
    <hyperlink ref="F116" r:id="rId2" display="https://podminky.urs.cz/item/CS_URS_2024_01/741410021"/>
    <hyperlink ref="F124" r:id="rId3" display="https://podminky.urs.cz/item/CS_URS_2024_01/741420020"/>
    <hyperlink ref="F132" r:id="rId4" display="https://podminky.urs.cz/item/CS_URS_2024_01/741420001"/>
    <hyperlink ref="F141" r:id="rId5" display="https://podminky.urs.cz/item/CS_URS_2024_01/741420020"/>
    <hyperlink ref="F146" r:id="rId6" display="https://podminky.urs.cz/item/CS_URS_2024_01/741420024"/>
    <hyperlink ref="F151" r:id="rId7" display="https://podminky.urs.cz/item/CS_URS_2024_01/741420023"/>
    <hyperlink ref="F161" r:id="rId8" display="https://podminky.urs.cz/item/CS_URS_2024_01/460661111"/>
    <hyperlink ref="F164" r:id="rId9" display="https://podminky.urs.cz/item/CS_URS_2024_01/460671113"/>
    <hyperlink ref="F167" r:id="rId10" display="https://podminky.urs.cz/item/CS_URS_2024_01/460791212"/>
    <hyperlink ref="F179" r:id="rId11" display="https://podminky.urs.cz/item/CS_URS_2024_01/741122005"/>
    <hyperlink ref="F189" r:id="rId12" display="https://podminky.urs.cz/item/CS_URS_2024_01/741122016"/>
    <hyperlink ref="F196" r:id="rId13" display="https://podminky.urs.cz/item/CS_URS_2024_01/741122032"/>
    <hyperlink ref="F203" r:id="rId14" display="https://podminky.urs.cz/item/CS_URS_2024_01/741120001"/>
    <hyperlink ref="F210" r:id="rId15" display="https://podminky.urs.cz/item/CS_URS_2024_01/741120003"/>
    <hyperlink ref="F224" r:id="rId16" display="https://podminky.urs.cz/item/CS_URS_2024_01/741310001"/>
    <hyperlink ref="F231" r:id="rId17" display="https://podminky.urs.cz/item/CS_URS_2024_01/741313072"/>
    <hyperlink ref="F246" r:id="rId18" display="https://podminky.urs.cz/item/CS_URS_2024_01/619995001"/>
    <hyperlink ref="F251" r:id="rId19" display="https://podminky.urs.cz/item/CS_URS_2024_01/973031324"/>
    <hyperlink ref="F254" r:id="rId20" display="https://podminky.urs.cz/item/CS_URS_2024_01/974031121"/>
    <hyperlink ref="F257" r:id="rId21" display="https://podminky.urs.cz/item/CS_URS_2024_01/974031132"/>
    <hyperlink ref="F268" r:id="rId22" display="https://podminky.urs.cz/item/CS_URS_2024_01/741110042"/>
    <hyperlink ref="F280" r:id="rId23" display="https://podminky.urs.cz/item/CS_URS_2024_01/HZS2232"/>
    <hyperlink ref="F283" r:id="rId24" display="https://podminky.urs.cz/item/CS_URS_2024_01/741810002"/>
    <hyperlink ref="F286" r:id="rId25" display="https://podminky.urs.cz/item/CS_URS_2024_01/HZS4211"/>
    <hyperlink ref="F289" r:id="rId26" display="https://podminky.urs.cz/item/CS_URS_2024_01/741820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1611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20. 6. 2024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>Správa železnic, státní organizace</v>
      </c>
      <c r="F15" s="41"/>
      <c r="G15" s="41"/>
      <c r="H15" s="41"/>
      <c r="I15" s="145" t="s">
        <v>28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>STAV MORAVIA spol. s r.o.</v>
      </c>
      <c r="F21" s="41"/>
      <c r="G21" s="41"/>
      <c r="H21" s="41"/>
      <c r="I21" s="145" t="s">
        <v>28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>STAV MORAVIA spol. s r.o.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ROUND(J85,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ROUND((SUM(BE85:BE129)),  2)</f>
        <v>0</v>
      </c>
      <c r="G33" s="41"/>
      <c r="H33" s="41"/>
      <c r="I33" s="160">
        <v>0.20999999999999999</v>
      </c>
      <c r="J33" s="159">
        <f>ROUND(((SUM(BE85:BE129))*I33),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ROUND((SUM(BF85:BF129)),  2)</f>
        <v>0</v>
      </c>
      <c r="G34" s="41"/>
      <c r="H34" s="41"/>
      <c r="I34" s="160">
        <v>0.12</v>
      </c>
      <c r="J34" s="159">
        <f>ROUND(((SUM(BF85:BF129))*I34),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ROUND((SUM(BG85:BG129)),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ROUND((SUM(BH85:BH129)),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ROUND((SUM(BI85:BI129)),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Demolice dřevěného přístřešku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20. 6. 2024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120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121</v>
      </c>
      <c r="E61" s="185"/>
      <c r="F61" s="185"/>
      <c r="G61" s="185"/>
      <c r="H61" s="185"/>
      <c r="I61" s="185"/>
      <c r="J61" s="186">
        <f>J87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127</v>
      </c>
      <c r="E62" s="185"/>
      <c r="F62" s="185"/>
      <c r="G62" s="185"/>
      <c r="H62" s="185"/>
      <c r="I62" s="185"/>
      <c r="J62" s="186">
        <f>J93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128</v>
      </c>
      <c r="E63" s="185"/>
      <c r="F63" s="185"/>
      <c r="G63" s="185"/>
      <c r="H63" s="185"/>
      <c r="I63" s="185"/>
      <c r="J63" s="186">
        <f>J104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7"/>
      <c r="C64" s="178"/>
      <c r="D64" s="179" t="s">
        <v>130</v>
      </c>
      <c r="E64" s="180"/>
      <c r="F64" s="180"/>
      <c r="G64" s="180"/>
      <c r="H64" s="180"/>
      <c r="I64" s="180"/>
      <c r="J64" s="181">
        <f>J122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138</v>
      </c>
      <c r="E65" s="185"/>
      <c r="F65" s="185"/>
      <c r="G65" s="185"/>
      <c r="H65" s="185"/>
      <c r="I65" s="185"/>
      <c r="J65" s="186">
        <f>J123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Údržba, opravy a odstraňování závad u SPS v obvodu OŘ OVA 2024–Střítež u Českého Těšína ON–optimalizace budovy zastávky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112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02 - Demolice dřevěného přístřešku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20. 6. 2024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Správa železnic, státní organizace</v>
      </c>
      <c r="G81" s="43"/>
      <c r="H81" s="43"/>
      <c r="I81" s="35" t="s">
        <v>31</v>
      </c>
      <c r="J81" s="39" t="str">
        <f>E21</f>
        <v>STAV MORAVIA spol. s r.o.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STAV MORAVIA spol. s r.o.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147</v>
      </c>
      <c r="D84" s="191" t="s">
        <v>56</v>
      </c>
      <c r="E84" s="191" t="s">
        <v>52</v>
      </c>
      <c r="F84" s="191" t="s">
        <v>53</v>
      </c>
      <c r="G84" s="191" t="s">
        <v>148</v>
      </c>
      <c r="H84" s="191" t="s">
        <v>149</v>
      </c>
      <c r="I84" s="191" t="s">
        <v>150</v>
      </c>
      <c r="J84" s="191" t="s">
        <v>118</v>
      </c>
      <c r="K84" s="192" t="s">
        <v>151</v>
      </c>
      <c r="L84" s="193"/>
      <c r="M84" s="95" t="s">
        <v>19</v>
      </c>
      <c r="N84" s="96" t="s">
        <v>41</v>
      </c>
      <c r="O84" s="96" t="s">
        <v>152</v>
      </c>
      <c r="P84" s="96" t="s">
        <v>153</v>
      </c>
      <c r="Q84" s="96" t="s">
        <v>154</v>
      </c>
      <c r="R84" s="96" t="s">
        <v>155</v>
      </c>
      <c r="S84" s="96" t="s">
        <v>156</v>
      </c>
      <c r="T84" s="97" t="s">
        <v>157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158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P86+P122</f>
        <v>0</v>
      </c>
      <c r="Q85" s="99"/>
      <c r="R85" s="196">
        <f>R86+R122</f>
        <v>0</v>
      </c>
      <c r="S85" s="99"/>
      <c r="T85" s="197">
        <f>T86+T122</f>
        <v>3.39846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70</v>
      </c>
      <c r="AU85" s="20" t="s">
        <v>119</v>
      </c>
      <c r="BK85" s="198">
        <f>BK86+BK122</f>
        <v>0</v>
      </c>
    </row>
    <row r="86" s="12" customFormat="1" ht="25.92" customHeight="1">
      <c r="A86" s="12"/>
      <c r="B86" s="199"/>
      <c r="C86" s="200"/>
      <c r="D86" s="201" t="s">
        <v>70</v>
      </c>
      <c r="E86" s="202" t="s">
        <v>159</v>
      </c>
      <c r="F86" s="202" t="s">
        <v>160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P87+P93+P104</f>
        <v>0</v>
      </c>
      <c r="Q86" s="207"/>
      <c r="R86" s="208">
        <f>R87+R93+R104</f>
        <v>0</v>
      </c>
      <c r="S86" s="207"/>
      <c r="T86" s="209">
        <f>T87+T93+T104</f>
        <v>3.3799519999999998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78</v>
      </c>
      <c r="AT86" s="211" t="s">
        <v>70</v>
      </c>
      <c r="AU86" s="211" t="s">
        <v>71</v>
      </c>
      <c r="AY86" s="210" t="s">
        <v>161</v>
      </c>
      <c r="BK86" s="212">
        <f>BK87+BK93+BK104</f>
        <v>0</v>
      </c>
    </row>
    <row r="87" s="12" customFormat="1" ht="22.8" customHeight="1">
      <c r="A87" s="12"/>
      <c r="B87" s="199"/>
      <c r="C87" s="200"/>
      <c r="D87" s="201" t="s">
        <v>70</v>
      </c>
      <c r="E87" s="213" t="s">
        <v>78</v>
      </c>
      <c r="F87" s="213" t="s">
        <v>162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SUM(P88:P92)</f>
        <v>0</v>
      </c>
      <c r="Q87" s="207"/>
      <c r="R87" s="208">
        <f>SUM(R88:R92)</f>
        <v>0</v>
      </c>
      <c r="S87" s="207"/>
      <c r="T87" s="209">
        <f>SUM(T88:T92)</f>
        <v>1.4279999999999999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78</v>
      </c>
      <c r="AT87" s="211" t="s">
        <v>70</v>
      </c>
      <c r="AU87" s="211" t="s">
        <v>78</v>
      </c>
      <c r="AY87" s="210" t="s">
        <v>161</v>
      </c>
      <c r="BK87" s="212">
        <f>SUM(BK88:BK92)</f>
        <v>0</v>
      </c>
    </row>
    <row r="88" s="2" customFormat="1" ht="16.5" customHeight="1">
      <c r="A88" s="41"/>
      <c r="B88" s="42"/>
      <c r="C88" s="215" t="s">
        <v>78</v>
      </c>
      <c r="D88" s="215" t="s">
        <v>163</v>
      </c>
      <c r="E88" s="216" t="s">
        <v>1612</v>
      </c>
      <c r="F88" s="217" t="s">
        <v>1613</v>
      </c>
      <c r="G88" s="218" t="s">
        <v>175</v>
      </c>
      <c r="H88" s="219">
        <v>5.5999999999999996</v>
      </c>
      <c r="I88" s="220"/>
      <c r="J88" s="221">
        <f>ROUND(I88*H88,2)</f>
        <v>0</v>
      </c>
      <c r="K88" s="217" t="s">
        <v>167</v>
      </c>
      <c r="L88" s="47"/>
      <c r="M88" s="222" t="s">
        <v>19</v>
      </c>
      <c r="N88" s="223" t="s">
        <v>42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0.255</v>
      </c>
      <c r="T88" s="225">
        <f>S88*H88</f>
        <v>1.4279999999999999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168</v>
      </c>
      <c r="AT88" s="226" t="s">
        <v>163</v>
      </c>
      <c r="AU88" s="226" t="s">
        <v>80</v>
      </c>
      <c r="AY88" s="20" t="s">
        <v>161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78</v>
      </c>
      <c r="BK88" s="227">
        <f>ROUND(I88*H88,2)</f>
        <v>0</v>
      </c>
      <c r="BL88" s="20" t="s">
        <v>168</v>
      </c>
      <c r="BM88" s="226" t="s">
        <v>80</v>
      </c>
    </row>
    <row r="89" s="2" customFormat="1">
      <c r="A89" s="41"/>
      <c r="B89" s="42"/>
      <c r="C89" s="43"/>
      <c r="D89" s="228" t="s">
        <v>169</v>
      </c>
      <c r="E89" s="43"/>
      <c r="F89" s="229" t="s">
        <v>1614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169</v>
      </c>
      <c r="AU89" s="20" t="s">
        <v>80</v>
      </c>
    </row>
    <row r="90" s="2" customFormat="1">
      <c r="A90" s="41"/>
      <c r="B90" s="42"/>
      <c r="C90" s="43"/>
      <c r="D90" s="233" t="s">
        <v>171</v>
      </c>
      <c r="E90" s="43"/>
      <c r="F90" s="234" t="s">
        <v>1615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171</v>
      </c>
      <c r="AU90" s="20" t="s">
        <v>80</v>
      </c>
    </row>
    <row r="91" s="13" customFormat="1">
      <c r="A91" s="13"/>
      <c r="B91" s="235"/>
      <c r="C91" s="236"/>
      <c r="D91" s="228" t="s">
        <v>196</v>
      </c>
      <c r="E91" s="237" t="s">
        <v>19</v>
      </c>
      <c r="F91" s="238" t="s">
        <v>1616</v>
      </c>
      <c r="G91" s="236"/>
      <c r="H91" s="239">
        <v>5.5999999999999996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5" t="s">
        <v>196</v>
      </c>
      <c r="AU91" s="245" t="s">
        <v>80</v>
      </c>
      <c r="AV91" s="13" t="s">
        <v>80</v>
      </c>
      <c r="AW91" s="13" t="s">
        <v>33</v>
      </c>
      <c r="AX91" s="13" t="s">
        <v>71</v>
      </c>
      <c r="AY91" s="245" t="s">
        <v>161</v>
      </c>
    </row>
    <row r="92" s="14" customFormat="1">
      <c r="A92" s="14"/>
      <c r="B92" s="246"/>
      <c r="C92" s="247"/>
      <c r="D92" s="228" t="s">
        <v>196</v>
      </c>
      <c r="E92" s="248" t="s">
        <v>19</v>
      </c>
      <c r="F92" s="249" t="s">
        <v>198</v>
      </c>
      <c r="G92" s="247"/>
      <c r="H92" s="250">
        <v>5.5999999999999996</v>
      </c>
      <c r="I92" s="251"/>
      <c r="J92" s="247"/>
      <c r="K92" s="247"/>
      <c r="L92" s="252"/>
      <c r="M92" s="253"/>
      <c r="N92" s="254"/>
      <c r="O92" s="254"/>
      <c r="P92" s="254"/>
      <c r="Q92" s="254"/>
      <c r="R92" s="254"/>
      <c r="S92" s="254"/>
      <c r="T92" s="25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6" t="s">
        <v>196</v>
      </c>
      <c r="AU92" s="256" t="s">
        <v>80</v>
      </c>
      <c r="AV92" s="14" t="s">
        <v>168</v>
      </c>
      <c r="AW92" s="14" t="s">
        <v>33</v>
      </c>
      <c r="AX92" s="14" t="s">
        <v>78</v>
      </c>
      <c r="AY92" s="256" t="s">
        <v>161</v>
      </c>
    </row>
    <row r="93" s="12" customFormat="1" ht="22.8" customHeight="1">
      <c r="A93" s="12"/>
      <c r="B93" s="199"/>
      <c r="C93" s="200"/>
      <c r="D93" s="201" t="s">
        <v>70</v>
      </c>
      <c r="E93" s="213" t="s">
        <v>216</v>
      </c>
      <c r="F93" s="213" t="s">
        <v>501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SUM(P94:P103)</f>
        <v>0</v>
      </c>
      <c r="Q93" s="207"/>
      <c r="R93" s="208">
        <f>SUM(R94:R103)</f>
        <v>0</v>
      </c>
      <c r="S93" s="207"/>
      <c r="T93" s="209">
        <f>SUM(T94:T103)</f>
        <v>1.9519519999999999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78</v>
      </c>
      <c r="AT93" s="211" t="s">
        <v>70</v>
      </c>
      <c r="AU93" s="211" t="s">
        <v>78</v>
      </c>
      <c r="AY93" s="210" t="s">
        <v>161</v>
      </c>
      <c r="BK93" s="212">
        <f>SUM(BK94:BK103)</f>
        <v>0</v>
      </c>
    </row>
    <row r="94" s="2" customFormat="1" ht="16.5" customHeight="1">
      <c r="A94" s="41"/>
      <c r="B94" s="42"/>
      <c r="C94" s="215" t="s">
        <v>80</v>
      </c>
      <c r="D94" s="215" t="s">
        <v>163</v>
      </c>
      <c r="E94" s="216" t="s">
        <v>1617</v>
      </c>
      <c r="F94" s="217" t="s">
        <v>1618</v>
      </c>
      <c r="G94" s="218" t="s">
        <v>192</v>
      </c>
      <c r="H94" s="219">
        <v>21.167999999999999</v>
      </c>
      <c r="I94" s="220"/>
      <c r="J94" s="221">
        <f>ROUND(I94*H94,2)</f>
        <v>0</v>
      </c>
      <c r="K94" s="217" t="s">
        <v>167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0.039</v>
      </c>
      <c r="T94" s="225">
        <f>S94*H94</f>
        <v>0.82555199999999995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168</v>
      </c>
      <c r="AT94" s="226" t="s">
        <v>163</v>
      </c>
      <c r="AU94" s="226" t="s">
        <v>80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168</v>
      </c>
      <c r="BM94" s="226" t="s">
        <v>168</v>
      </c>
    </row>
    <row r="95" s="2" customFormat="1">
      <c r="A95" s="41"/>
      <c r="B95" s="42"/>
      <c r="C95" s="43"/>
      <c r="D95" s="228" t="s">
        <v>169</v>
      </c>
      <c r="E95" s="43"/>
      <c r="F95" s="229" t="s">
        <v>1619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80</v>
      </c>
    </row>
    <row r="96" s="2" customFormat="1">
      <c r="A96" s="41"/>
      <c r="B96" s="42"/>
      <c r="C96" s="43"/>
      <c r="D96" s="233" t="s">
        <v>171</v>
      </c>
      <c r="E96" s="43"/>
      <c r="F96" s="234" t="s">
        <v>1620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171</v>
      </c>
      <c r="AU96" s="20" t="s">
        <v>80</v>
      </c>
    </row>
    <row r="97" s="13" customFormat="1">
      <c r="A97" s="13"/>
      <c r="B97" s="235"/>
      <c r="C97" s="236"/>
      <c r="D97" s="228" t="s">
        <v>196</v>
      </c>
      <c r="E97" s="237" t="s">
        <v>19</v>
      </c>
      <c r="F97" s="238" t="s">
        <v>1621</v>
      </c>
      <c r="G97" s="236"/>
      <c r="H97" s="239">
        <v>21.167999999999999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196</v>
      </c>
      <c r="AU97" s="245" t="s">
        <v>80</v>
      </c>
      <c r="AV97" s="13" t="s">
        <v>80</v>
      </c>
      <c r="AW97" s="13" t="s">
        <v>33</v>
      </c>
      <c r="AX97" s="13" t="s">
        <v>71</v>
      </c>
      <c r="AY97" s="245" t="s">
        <v>161</v>
      </c>
    </row>
    <row r="98" s="14" customFormat="1">
      <c r="A98" s="14"/>
      <c r="B98" s="246"/>
      <c r="C98" s="247"/>
      <c r="D98" s="228" t="s">
        <v>196</v>
      </c>
      <c r="E98" s="248" t="s">
        <v>19</v>
      </c>
      <c r="F98" s="249" t="s">
        <v>198</v>
      </c>
      <c r="G98" s="247"/>
      <c r="H98" s="250">
        <v>21.167999999999999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196</v>
      </c>
      <c r="AU98" s="256" t="s">
        <v>80</v>
      </c>
      <c r="AV98" s="14" t="s">
        <v>168</v>
      </c>
      <c r="AW98" s="14" t="s">
        <v>33</v>
      </c>
      <c r="AX98" s="14" t="s">
        <v>78</v>
      </c>
      <c r="AY98" s="256" t="s">
        <v>161</v>
      </c>
    </row>
    <row r="99" s="2" customFormat="1" ht="16.5" customHeight="1">
      <c r="A99" s="41"/>
      <c r="B99" s="42"/>
      <c r="C99" s="215" t="s">
        <v>178</v>
      </c>
      <c r="D99" s="215" t="s">
        <v>163</v>
      </c>
      <c r="E99" s="216" t="s">
        <v>1622</v>
      </c>
      <c r="F99" s="217" t="s">
        <v>1623</v>
      </c>
      <c r="G99" s="218" t="s">
        <v>192</v>
      </c>
      <c r="H99" s="219">
        <v>0.51200000000000001</v>
      </c>
      <c r="I99" s="220"/>
      <c r="J99" s="221">
        <f>ROUND(I99*H99,2)</f>
        <v>0</v>
      </c>
      <c r="K99" s="217" t="s">
        <v>167</v>
      </c>
      <c r="L99" s="47"/>
      <c r="M99" s="222" t="s">
        <v>19</v>
      </c>
      <c r="N99" s="223" t="s">
        <v>42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2.2000000000000002</v>
      </c>
      <c r="T99" s="225">
        <f>S99*H99</f>
        <v>1.1264000000000001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168</v>
      </c>
      <c r="AT99" s="226" t="s">
        <v>163</v>
      </c>
      <c r="AU99" s="226" t="s">
        <v>80</v>
      </c>
      <c r="AY99" s="20" t="s">
        <v>161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78</v>
      </c>
      <c r="BK99" s="227">
        <f>ROUND(I99*H99,2)</f>
        <v>0</v>
      </c>
      <c r="BL99" s="20" t="s">
        <v>168</v>
      </c>
      <c r="BM99" s="226" t="s">
        <v>181</v>
      </c>
    </row>
    <row r="100" s="2" customFormat="1">
      <c r="A100" s="41"/>
      <c r="B100" s="42"/>
      <c r="C100" s="43"/>
      <c r="D100" s="228" t="s">
        <v>169</v>
      </c>
      <c r="E100" s="43"/>
      <c r="F100" s="229" t="s">
        <v>1624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169</v>
      </c>
      <c r="AU100" s="20" t="s">
        <v>80</v>
      </c>
    </row>
    <row r="101" s="2" customFormat="1">
      <c r="A101" s="41"/>
      <c r="B101" s="42"/>
      <c r="C101" s="43"/>
      <c r="D101" s="233" t="s">
        <v>171</v>
      </c>
      <c r="E101" s="43"/>
      <c r="F101" s="234" t="s">
        <v>1625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171</v>
      </c>
      <c r="AU101" s="20" t="s">
        <v>80</v>
      </c>
    </row>
    <row r="102" s="13" customFormat="1">
      <c r="A102" s="13"/>
      <c r="B102" s="235"/>
      <c r="C102" s="236"/>
      <c r="D102" s="228" t="s">
        <v>196</v>
      </c>
      <c r="E102" s="237" t="s">
        <v>19</v>
      </c>
      <c r="F102" s="238" t="s">
        <v>1626</v>
      </c>
      <c r="G102" s="236"/>
      <c r="H102" s="239">
        <v>0.51200000000000001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196</v>
      </c>
      <c r="AU102" s="245" t="s">
        <v>80</v>
      </c>
      <c r="AV102" s="13" t="s">
        <v>80</v>
      </c>
      <c r="AW102" s="13" t="s">
        <v>33</v>
      </c>
      <c r="AX102" s="13" t="s">
        <v>71</v>
      </c>
      <c r="AY102" s="245" t="s">
        <v>161</v>
      </c>
    </row>
    <row r="103" s="14" customFormat="1">
      <c r="A103" s="14"/>
      <c r="B103" s="246"/>
      <c r="C103" s="247"/>
      <c r="D103" s="228" t="s">
        <v>196</v>
      </c>
      <c r="E103" s="248" t="s">
        <v>19</v>
      </c>
      <c r="F103" s="249" t="s">
        <v>198</v>
      </c>
      <c r="G103" s="247"/>
      <c r="H103" s="250">
        <v>0.51200000000000001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196</v>
      </c>
      <c r="AU103" s="256" t="s">
        <v>80</v>
      </c>
      <c r="AV103" s="14" t="s">
        <v>168</v>
      </c>
      <c r="AW103" s="14" t="s">
        <v>33</v>
      </c>
      <c r="AX103" s="14" t="s">
        <v>78</v>
      </c>
      <c r="AY103" s="256" t="s">
        <v>161</v>
      </c>
    </row>
    <row r="104" s="12" customFormat="1" ht="22.8" customHeight="1">
      <c r="A104" s="12"/>
      <c r="B104" s="199"/>
      <c r="C104" s="200"/>
      <c r="D104" s="201" t="s">
        <v>70</v>
      </c>
      <c r="E104" s="213" t="s">
        <v>702</v>
      </c>
      <c r="F104" s="213" t="s">
        <v>703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SUM(P105:P121)</f>
        <v>0</v>
      </c>
      <c r="Q104" s="207"/>
      <c r="R104" s="208">
        <f>SUM(R105:R121)</f>
        <v>0</v>
      </c>
      <c r="S104" s="207"/>
      <c r="T104" s="209">
        <f>SUM(T105:T121)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78</v>
      </c>
      <c r="AT104" s="211" t="s">
        <v>70</v>
      </c>
      <c r="AU104" s="211" t="s">
        <v>78</v>
      </c>
      <c r="AY104" s="210" t="s">
        <v>161</v>
      </c>
      <c r="BK104" s="212">
        <f>SUM(BK105:BK121)</f>
        <v>0</v>
      </c>
    </row>
    <row r="105" s="2" customFormat="1" ht="16.5" customHeight="1">
      <c r="A105" s="41"/>
      <c r="B105" s="42"/>
      <c r="C105" s="215" t="s">
        <v>168</v>
      </c>
      <c r="D105" s="215" t="s">
        <v>163</v>
      </c>
      <c r="E105" s="216" t="s">
        <v>1627</v>
      </c>
      <c r="F105" s="217" t="s">
        <v>1628</v>
      </c>
      <c r="G105" s="218" t="s">
        <v>273</v>
      </c>
      <c r="H105" s="219">
        <v>3.3980000000000001</v>
      </c>
      <c r="I105" s="220"/>
      <c r="J105" s="221">
        <f>ROUND(I105*H105,2)</f>
        <v>0</v>
      </c>
      <c r="K105" s="217" t="s">
        <v>167</v>
      </c>
      <c r="L105" s="47"/>
      <c r="M105" s="222" t="s">
        <v>19</v>
      </c>
      <c r="N105" s="223" t="s">
        <v>42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168</v>
      </c>
      <c r="AT105" s="226" t="s">
        <v>163</v>
      </c>
      <c r="AU105" s="226" t="s">
        <v>80</v>
      </c>
      <c r="AY105" s="20" t="s">
        <v>161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78</v>
      </c>
      <c r="BK105" s="227">
        <f>ROUND(I105*H105,2)</f>
        <v>0</v>
      </c>
      <c r="BL105" s="20" t="s">
        <v>168</v>
      </c>
      <c r="BM105" s="226" t="s">
        <v>186</v>
      </c>
    </row>
    <row r="106" s="2" customFormat="1">
      <c r="A106" s="41"/>
      <c r="B106" s="42"/>
      <c r="C106" s="43"/>
      <c r="D106" s="228" t="s">
        <v>169</v>
      </c>
      <c r="E106" s="43"/>
      <c r="F106" s="229" t="s">
        <v>1629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169</v>
      </c>
      <c r="AU106" s="20" t="s">
        <v>80</v>
      </c>
    </row>
    <row r="107" s="2" customFormat="1">
      <c r="A107" s="41"/>
      <c r="B107" s="42"/>
      <c r="C107" s="43"/>
      <c r="D107" s="233" t="s">
        <v>171</v>
      </c>
      <c r="E107" s="43"/>
      <c r="F107" s="234" t="s">
        <v>1630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171</v>
      </c>
      <c r="AU107" s="20" t="s">
        <v>80</v>
      </c>
    </row>
    <row r="108" s="2" customFormat="1" ht="16.5" customHeight="1">
      <c r="A108" s="41"/>
      <c r="B108" s="42"/>
      <c r="C108" s="215" t="s">
        <v>189</v>
      </c>
      <c r="D108" s="215" t="s">
        <v>163</v>
      </c>
      <c r="E108" s="216" t="s">
        <v>1631</v>
      </c>
      <c r="F108" s="217" t="s">
        <v>1632</v>
      </c>
      <c r="G108" s="218" t="s">
        <v>273</v>
      </c>
      <c r="H108" s="219">
        <v>30.582000000000001</v>
      </c>
      <c r="I108" s="220"/>
      <c r="J108" s="221">
        <f>ROUND(I108*H108,2)</f>
        <v>0</v>
      </c>
      <c r="K108" s="217" t="s">
        <v>167</v>
      </c>
      <c r="L108" s="47"/>
      <c r="M108" s="222" t="s">
        <v>19</v>
      </c>
      <c r="N108" s="223" t="s">
        <v>42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168</v>
      </c>
      <c r="AT108" s="226" t="s">
        <v>163</v>
      </c>
      <c r="AU108" s="226" t="s">
        <v>80</v>
      </c>
      <c r="AY108" s="20" t="s">
        <v>161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78</v>
      </c>
      <c r="BK108" s="227">
        <f>ROUND(I108*H108,2)</f>
        <v>0</v>
      </c>
      <c r="BL108" s="20" t="s">
        <v>168</v>
      </c>
      <c r="BM108" s="226" t="s">
        <v>193</v>
      </c>
    </row>
    <row r="109" s="2" customFormat="1">
      <c r="A109" s="41"/>
      <c r="B109" s="42"/>
      <c r="C109" s="43"/>
      <c r="D109" s="228" t="s">
        <v>169</v>
      </c>
      <c r="E109" s="43"/>
      <c r="F109" s="229" t="s">
        <v>1633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169</v>
      </c>
      <c r="AU109" s="20" t="s">
        <v>80</v>
      </c>
    </row>
    <row r="110" s="2" customFormat="1">
      <c r="A110" s="41"/>
      <c r="B110" s="42"/>
      <c r="C110" s="43"/>
      <c r="D110" s="233" t="s">
        <v>171</v>
      </c>
      <c r="E110" s="43"/>
      <c r="F110" s="234" t="s">
        <v>1634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171</v>
      </c>
      <c r="AU110" s="20" t="s">
        <v>80</v>
      </c>
    </row>
    <row r="111" s="13" customFormat="1">
      <c r="A111" s="13"/>
      <c r="B111" s="235"/>
      <c r="C111" s="236"/>
      <c r="D111" s="228" t="s">
        <v>196</v>
      </c>
      <c r="E111" s="237" t="s">
        <v>19</v>
      </c>
      <c r="F111" s="238" t="s">
        <v>1635</v>
      </c>
      <c r="G111" s="236"/>
      <c r="H111" s="239">
        <v>30.582000000000001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196</v>
      </c>
      <c r="AU111" s="245" t="s">
        <v>80</v>
      </c>
      <c r="AV111" s="13" t="s">
        <v>80</v>
      </c>
      <c r="AW111" s="13" t="s">
        <v>33</v>
      </c>
      <c r="AX111" s="13" t="s">
        <v>71</v>
      </c>
      <c r="AY111" s="245" t="s">
        <v>161</v>
      </c>
    </row>
    <row r="112" s="14" customFormat="1">
      <c r="A112" s="14"/>
      <c r="B112" s="246"/>
      <c r="C112" s="247"/>
      <c r="D112" s="228" t="s">
        <v>196</v>
      </c>
      <c r="E112" s="248" t="s">
        <v>19</v>
      </c>
      <c r="F112" s="249" t="s">
        <v>198</v>
      </c>
      <c r="G112" s="247"/>
      <c r="H112" s="250">
        <v>30.582000000000001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196</v>
      </c>
      <c r="AU112" s="256" t="s">
        <v>80</v>
      </c>
      <c r="AV112" s="14" t="s">
        <v>168</v>
      </c>
      <c r="AW112" s="14" t="s">
        <v>33</v>
      </c>
      <c r="AX112" s="14" t="s">
        <v>78</v>
      </c>
      <c r="AY112" s="256" t="s">
        <v>161</v>
      </c>
    </row>
    <row r="113" s="2" customFormat="1" ht="16.5" customHeight="1">
      <c r="A113" s="41"/>
      <c r="B113" s="42"/>
      <c r="C113" s="215" t="s">
        <v>181</v>
      </c>
      <c r="D113" s="215" t="s">
        <v>163</v>
      </c>
      <c r="E113" s="216" t="s">
        <v>704</v>
      </c>
      <c r="F113" s="217" t="s">
        <v>705</v>
      </c>
      <c r="G113" s="218" t="s">
        <v>273</v>
      </c>
      <c r="H113" s="219">
        <v>3.3980000000000001</v>
      </c>
      <c r="I113" s="220"/>
      <c r="J113" s="221">
        <f>ROUND(I113*H113,2)</f>
        <v>0</v>
      </c>
      <c r="K113" s="217" t="s">
        <v>167</v>
      </c>
      <c r="L113" s="47"/>
      <c r="M113" s="222" t="s">
        <v>19</v>
      </c>
      <c r="N113" s="223" t="s">
        <v>42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168</v>
      </c>
      <c r="AT113" s="226" t="s">
        <v>163</v>
      </c>
      <c r="AU113" s="226" t="s">
        <v>80</v>
      </c>
      <c r="AY113" s="20" t="s">
        <v>161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78</v>
      </c>
      <c r="BK113" s="227">
        <f>ROUND(I113*H113,2)</f>
        <v>0</v>
      </c>
      <c r="BL113" s="20" t="s">
        <v>168</v>
      </c>
      <c r="BM113" s="226" t="s">
        <v>8</v>
      </c>
    </row>
    <row r="114" s="2" customFormat="1">
      <c r="A114" s="41"/>
      <c r="B114" s="42"/>
      <c r="C114" s="43"/>
      <c r="D114" s="228" t="s">
        <v>169</v>
      </c>
      <c r="E114" s="43"/>
      <c r="F114" s="229" t="s">
        <v>707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169</v>
      </c>
      <c r="AU114" s="20" t="s">
        <v>80</v>
      </c>
    </row>
    <row r="115" s="2" customFormat="1">
      <c r="A115" s="41"/>
      <c r="B115" s="42"/>
      <c r="C115" s="43"/>
      <c r="D115" s="233" t="s">
        <v>171</v>
      </c>
      <c r="E115" s="43"/>
      <c r="F115" s="234" t="s">
        <v>708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171</v>
      </c>
      <c r="AU115" s="20" t="s">
        <v>80</v>
      </c>
    </row>
    <row r="116" s="2" customFormat="1" ht="16.5" customHeight="1">
      <c r="A116" s="41"/>
      <c r="B116" s="42"/>
      <c r="C116" s="215" t="s">
        <v>204</v>
      </c>
      <c r="D116" s="215" t="s">
        <v>163</v>
      </c>
      <c r="E116" s="216" t="s">
        <v>710</v>
      </c>
      <c r="F116" s="217" t="s">
        <v>711</v>
      </c>
      <c r="G116" s="218" t="s">
        <v>273</v>
      </c>
      <c r="H116" s="219">
        <v>3.3980000000000001</v>
      </c>
      <c r="I116" s="220"/>
      <c r="J116" s="221">
        <f>ROUND(I116*H116,2)</f>
        <v>0</v>
      </c>
      <c r="K116" s="217" t="s">
        <v>167</v>
      </c>
      <c r="L116" s="47"/>
      <c r="M116" s="222" t="s">
        <v>19</v>
      </c>
      <c r="N116" s="223" t="s">
        <v>42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168</v>
      </c>
      <c r="AT116" s="226" t="s">
        <v>163</v>
      </c>
      <c r="AU116" s="226" t="s">
        <v>80</v>
      </c>
      <c r="AY116" s="20" t="s">
        <v>161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78</v>
      </c>
      <c r="BK116" s="227">
        <f>ROUND(I116*H116,2)</f>
        <v>0</v>
      </c>
      <c r="BL116" s="20" t="s">
        <v>168</v>
      </c>
      <c r="BM116" s="226" t="s">
        <v>207</v>
      </c>
    </row>
    <row r="117" s="2" customFormat="1">
      <c r="A117" s="41"/>
      <c r="B117" s="42"/>
      <c r="C117" s="43"/>
      <c r="D117" s="228" t="s">
        <v>169</v>
      </c>
      <c r="E117" s="43"/>
      <c r="F117" s="229" t="s">
        <v>713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169</v>
      </c>
      <c r="AU117" s="20" t="s">
        <v>80</v>
      </c>
    </row>
    <row r="118" s="2" customFormat="1">
      <c r="A118" s="41"/>
      <c r="B118" s="42"/>
      <c r="C118" s="43"/>
      <c r="D118" s="233" t="s">
        <v>171</v>
      </c>
      <c r="E118" s="43"/>
      <c r="F118" s="234" t="s">
        <v>714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171</v>
      </c>
      <c r="AU118" s="20" t="s">
        <v>80</v>
      </c>
    </row>
    <row r="119" s="2" customFormat="1" ht="24.15" customHeight="1">
      <c r="A119" s="41"/>
      <c r="B119" s="42"/>
      <c r="C119" s="215" t="s">
        <v>186</v>
      </c>
      <c r="D119" s="215" t="s">
        <v>163</v>
      </c>
      <c r="E119" s="216" t="s">
        <v>722</v>
      </c>
      <c r="F119" s="217" t="s">
        <v>723</v>
      </c>
      <c r="G119" s="218" t="s">
        <v>273</v>
      </c>
      <c r="H119" s="219">
        <v>3.3980000000000001</v>
      </c>
      <c r="I119" s="220"/>
      <c r="J119" s="221">
        <f>ROUND(I119*H119,2)</f>
        <v>0</v>
      </c>
      <c r="K119" s="217" t="s">
        <v>167</v>
      </c>
      <c r="L119" s="47"/>
      <c r="M119" s="222" t="s">
        <v>19</v>
      </c>
      <c r="N119" s="223" t="s">
        <v>42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168</v>
      </c>
      <c r="AT119" s="226" t="s">
        <v>163</v>
      </c>
      <c r="AU119" s="226" t="s">
        <v>80</v>
      </c>
      <c r="AY119" s="20" t="s">
        <v>161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78</v>
      </c>
      <c r="BK119" s="227">
        <f>ROUND(I119*H119,2)</f>
        <v>0</v>
      </c>
      <c r="BL119" s="20" t="s">
        <v>168</v>
      </c>
      <c r="BM119" s="226" t="s">
        <v>212</v>
      </c>
    </row>
    <row r="120" s="2" customFormat="1">
      <c r="A120" s="41"/>
      <c r="B120" s="42"/>
      <c r="C120" s="43"/>
      <c r="D120" s="228" t="s">
        <v>169</v>
      </c>
      <c r="E120" s="43"/>
      <c r="F120" s="229" t="s">
        <v>725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169</v>
      </c>
      <c r="AU120" s="20" t="s">
        <v>80</v>
      </c>
    </row>
    <row r="121" s="2" customFormat="1">
      <c r="A121" s="41"/>
      <c r="B121" s="42"/>
      <c r="C121" s="43"/>
      <c r="D121" s="233" t="s">
        <v>171</v>
      </c>
      <c r="E121" s="43"/>
      <c r="F121" s="234" t="s">
        <v>726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171</v>
      </c>
      <c r="AU121" s="20" t="s">
        <v>80</v>
      </c>
    </row>
    <row r="122" s="12" customFormat="1" ht="25.92" customHeight="1">
      <c r="A122" s="12"/>
      <c r="B122" s="199"/>
      <c r="C122" s="200"/>
      <c r="D122" s="201" t="s">
        <v>70</v>
      </c>
      <c r="E122" s="202" t="s">
        <v>734</v>
      </c>
      <c r="F122" s="202" t="s">
        <v>735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</f>
        <v>0</v>
      </c>
      <c r="Q122" s="207"/>
      <c r="R122" s="208">
        <f>R123</f>
        <v>0</v>
      </c>
      <c r="S122" s="207"/>
      <c r="T122" s="209">
        <f>T123</f>
        <v>0.018507999999999997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80</v>
      </c>
      <c r="AT122" s="211" t="s">
        <v>70</v>
      </c>
      <c r="AU122" s="211" t="s">
        <v>71</v>
      </c>
      <c r="AY122" s="210" t="s">
        <v>161</v>
      </c>
      <c r="BK122" s="212">
        <f>BK123</f>
        <v>0</v>
      </c>
    </row>
    <row r="123" s="12" customFormat="1" ht="22.8" customHeight="1">
      <c r="A123" s="12"/>
      <c r="B123" s="199"/>
      <c r="C123" s="200"/>
      <c r="D123" s="201" t="s">
        <v>70</v>
      </c>
      <c r="E123" s="213" t="s">
        <v>1012</v>
      </c>
      <c r="F123" s="213" t="s">
        <v>1013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SUM(P124:P129)</f>
        <v>0</v>
      </c>
      <c r="Q123" s="207"/>
      <c r="R123" s="208">
        <f>SUM(R124:R129)</f>
        <v>0</v>
      </c>
      <c r="S123" s="207"/>
      <c r="T123" s="209">
        <f>SUM(T124:T129)</f>
        <v>0.018507999999999997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80</v>
      </c>
      <c r="AT123" s="211" t="s">
        <v>70</v>
      </c>
      <c r="AU123" s="211" t="s">
        <v>78</v>
      </c>
      <c r="AY123" s="210" t="s">
        <v>161</v>
      </c>
      <c r="BK123" s="212">
        <f>SUM(BK124:BK129)</f>
        <v>0</v>
      </c>
    </row>
    <row r="124" s="2" customFormat="1" ht="16.5" customHeight="1">
      <c r="A124" s="41"/>
      <c r="B124" s="42"/>
      <c r="C124" s="215" t="s">
        <v>216</v>
      </c>
      <c r="D124" s="215" t="s">
        <v>163</v>
      </c>
      <c r="E124" s="216" t="s">
        <v>1024</v>
      </c>
      <c r="F124" s="217" t="s">
        <v>1025</v>
      </c>
      <c r="G124" s="218" t="s">
        <v>281</v>
      </c>
      <c r="H124" s="219">
        <v>3.3300000000000001</v>
      </c>
      <c r="I124" s="220"/>
      <c r="J124" s="221">
        <f>ROUND(I124*H124,2)</f>
        <v>0</v>
      </c>
      <c r="K124" s="217" t="s">
        <v>167</v>
      </c>
      <c r="L124" s="47"/>
      <c r="M124" s="222" t="s">
        <v>19</v>
      </c>
      <c r="N124" s="223" t="s">
        <v>42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0.0025999999999999999</v>
      </c>
      <c r="T124" s="225">
        <f>S124*H124</f>
        <v>0.008657999999999999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212</v>
      </c>
      <c r="AT124" s="226" t="s">
        <v>163</v>
      </c>
      <c r="AU124" s="226" t="s">
        <v>80</v>
      </c>
      <c r="AY124" s="20" t="s">
        <v>161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78</v>
      </c>
      <c r="BK124" s="227">
        <f>ROUND(I124*H124,2)</f>
        <v>0</v>
      </c>
      <c r="BL124" s="20" t="s">
        <v>212</v>
      </c>
      <c r="BM124" s="226" t="s">
        <v>219</v>
      </c>
    </row>
    <row r="125" s="2" customFormat="1">
      <c r="A125" s="41"/>
      <c r="B125" s="42"/>
      <c r="C125" s="43"/>
      <c r="D125" s="228" t="s">
        <v>169</v>
      </c>
      <c r="E125" s="43"/>
      <c r="F125" s="229" t="s">
        <v>1027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169</v>
      </c>
      <c r="AU125" s="20" t="s">
        <v>80</v>
      </c>
    </row>
    <row r="126" s="2" customFormat="1">
      <c r="A126" s="41"/>
      <c r="B126" s="42"/>
      <c r="C126" s="43"/>
      <c r="D126" s="233" t="s">
        <v>171</v>
      </c>
      <c r="E126" s="43"/>
      <c r="F126" s="234" t="s">
        <v>1028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171</v>
      </c>
      <c r="AU126" s="20" t="s">
        <v>80</v>
      </c>
    </row>
    <row r="127" s="2" customFormat="1" ht="16.5" customHeight="1">
      <c r="A127" s="41"/>
      <c r="B127" s="42"/>
      <c r="C127" s="215" t="s">
        <v>193</v>
      </c>
      <c r="D127" s="215" t="s">
        <v>163</v>
      </c>
      <c r="E127" s="216" t="s">
        <v>1031</v>
      </c>
      <c r="F127" s="217" t="s">
        <v>1032</v>
      </c>
      <c r="G127" s="218" t="s">
        <v>281</v>
      </c>
      <c r="H127" s="219">
        <v>2.5</v>
      </c>
      <c r="I127" s="220"/>
      <c r="J127" s="221">
        <f>ROUND(I127*H127,2)</f>
        <v>0</v>
      </c>
      <c r="K127" s="217" t="s">
        <v>167</v>
      </c>
      <c r="L127" s="47"/>
      <c r="M127" s="222" t="s">
        <v>19</v>
      </c>
      <c r="N127" s="223" t="s">
        <v>42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0.0039399999999999999</v>
      </c>
      <c r="T127" s="225">
        <f>S127*H127</f>
        <v>0.0098499999999999994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212</v>
      </c>
      <c r="AT127" s="226" t="s">
        <v>163</v>
      </c>
      <c r="AU127" s="226" t="s">
        <v>80</v>
      </c>
      <c r="AY127" s="20" t="s">
        <v>161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78</v>
      </c>
      <c r="BK127" s="227">
        <f>ROUND(I127*H127,2)</f>
        <v>0</v>
      </c>
      <c r="BL127" s="20" t="s">
        <v>212</v>
      </c>
      <c r="BM127" s="226" t="s">
        <v>224</v>
      </c>
    </row>
    <row r="128" s="2" customFormat="1">
      <c r="A128" s="41"/>
      <c r="B128" s="42"/>
      <c r="C128" s="43"/>
      <c r="D128" s="228" t="s">
        <v>169</v>
      </c>
      <c r="E128" s="43"/>
      <c r="F128" s="229" t="s">
        <v>1034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169</v>
      </c>
      <c r="AU128" s="20" t="s">
        <v>80</v>
      </c>
    </row>
    <row r="129" s="2" customFormat="1">
      <c r="A129" s="41"/>
      <c r="B129" s="42"/>
      <c r="C129" s="43"/>
      <c r="D129" s="233" t="s">
        <v>171</v>
      </c>
      <c r="E129" s="43"/>
      <c r="F129" s="234" t="s">
        <v>1035</v>
      </c>
      <c r="G129" s="43"/>
      <c r="H129" s="43"/>
      <c r="I129" s="230"/>
      <c r="J129" s="43"/>
      <c r="K129" s="43"/>
      <c r="L129" s="47"/>
      <c r="M129" s="292"/>
      <c r="N129" s="293"/>
      <c r="O129" s="294"/>
      <c r="P129" s="294"/>
      <c r="Q129" s="294"/>
      <c r="R129" s="294"/>
      <c r="S129" s="294"/>
      <c r="T129" s="295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171</v>
      </c>
      <c r="AU129" s="20" t="s">
        <v>80</v>
      </c>
    </row>
    <row r="130" s="2" customFormat="1" ht="6.96" customHeight="1">
      <c r="A130" s="41"/>
      <c r="B130" s="62"/>
      <c r="C130" s="63"/>
      <c r="D130" s="63"/>
      <c r="E130" s="63"/>
      <c r="F130" s="63"/>
      <c r="G130" s="63"/>
      <c r="H130" s="63"/>
      <c r="I130" s="63"/>
      <c r="J130" s="63"/>
      <c r="K130" s="63"/>
      <c r="L130" s="47"/>
      <c r="M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</sheetData>
  <sheetProtection sheet="1" autoFilter="0" formatColumns="0" formatRows="0" objects="1" scenarios="1" spinCount="100000" saltValue="VeFj/KQzWzguIJZMqMOl/QkL1U824uIgLm5s2dl8pkN4RKaGKUrmKBUSXq3+xcuxT4wm5LJ+QtCTvFEBU9fFIA==" hashValue="9uhJQG28rWiyzjFMBOFjZBuqqabHKBVGsmUAyuZ33Z0eoMbmT3Isv++8IrgchSLIhFUqbWcjAAEZ8lfHDCPNTA==" algorithmName="SHA-512" password="CC35"/>
  <autoFilter ref="C84:K12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113106121"/>
    <hyperlink ref="F96" r:id="rId2" display="https://podminky.urs.cz/item/CS_URS_2024_01/981011111"/>
    <hyperlink ref="F101" r:id="rId3" display="https://podminky.urs.cz/item/CS_URS_2024_01/981511116"/>
    <hyperlink ref="F107" r:id="rId4" display="https://podminky.urs.cz/item/CS_URS_2024_01/997006512"/>
    <hyperlink ref="F110" r:id="rId5" display="https://podminky.urs.cz/item/CS_URS_2024_01/997006519"/>
    <hyperlink ref="F115" r:id="rId6" display="https://podminky.urs.cz/item/CS_URS_2024_01/997013111"/>
    <hyperlink ref="F118" r:id="rId7" display="https://podminky.urs.cz/item/CS_URS_2024_01/997013501"/>
    <hyperlink ref="F121" r:id="rId8" display="https://podminky.urs.cz/item/CS_URS_2024_01/997013871"/>
    <hyperlink ref="F126" r:id="rId9" display="https://podminky.urs.cz/item/CS_URS_2024_01/764004801"/>
    <hyperlink ref="F129" r:id="rId10" display="https://podminky.urs.cz/item/CS_URS_2024_01/7640048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1636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20. 6. 2024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>Správa železnic, státní organizace</v>
      </c>
      <c r="F15" s="41"/>
      <c r="G15" s="41"/>
      <c r="H15" s="41"/>
      <c r="I15" s="145" t="s">
        <v>28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>STAV MORAVIA spol. s r.o.</v>
      </c>
      <c r="F21" s="41"/>
      <c r="G21" s="41"/>
      <c r="H21" s="41"/>
      <c r="I21" s="145" t="s">
        <v>28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>STAV MORAVIA spol. s r.o.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ROUND(J91,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ROUND((SUM(BE91:BE501)),  2)</f>
        <v>0</v>
      </c>
      <c r="G33" s="41"/>
      <c r="H33" s="41"/>
      <c r="I33" s="160">
        <v>0.20999999999999999</v>
      </c>
      <c r="J33" s="159">
        <f>ROUND(((SUM(BE91:BE501))*I33),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ROUND((SUM(BF91:BF501)),  2)</f>
        <v>0</v>
      </c>
      <c r="G34" s="41"/>
      <c r="H34" s="41"/>
      <c r="I34" s="160">
        <v>0.12</v>
      </c>
      <c r="J34" s="159">
        <f>ROUND(((SUM(BF91:BF501))*I34),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ROUND((SUM(BG91:BG501)),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ROUND((SUM(BH91:BH501)),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ROUND((SUM(BI91:BI501)),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05 - Dešťová kanalizace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20. 6. 2024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J91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120</v>
      </c>
      <c r="E60" s="180"/>
      <c r="F60" s="180"/>
      <c r="G60" s="180"/>
      <c r="H60" s="180"/>
      <c r="I60" s="180"/>
      <c r="J60" s="181">
        <f>J92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121</v>
      </c>
      <c r="E61" s="185"/>
      <c r="F61" s="185"/>
      <c r="G61" s="185"/>
      <c r="H61" s="185"/>
      <c r="I61" s="185"/>
      <c r="J61" s="186">
        <f>J93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123</v>
      </c>
      <c r="E62" s="185"/>
      <c r="F62" s="185"/>
      <c r="G62" s="185"/>
      <c r="H62" s="185"/>
      <c r="I62" s="185"/>
      <c r="J62" s="186">
        <f>J293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124</v>
      </c>
      <c r="E63" s="185"/>
      <c r="F63" s="185"/>
      <c r="G63" s="185"/>
      <c r="H63" s="185"/>
      <c r="I63" s="185"/>
      <c r="J63" s="186">
        <f>J300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126</v>
      </c>
      <c r="E64" s="185"/>
      <c r="F64" s="185"/>
      <c r="G64" s="185"/>
      <c r="H64" s="185"/>
      <c r="I64" s="185"/>
      <c r="J64" s="186">
        <f>J312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1637</v>
      </c>
      <c r="E65" s="185"/>
      <c r="F65" s="185"/>
      <c r="G65" s="185"/>
      <c r="H65" s="185"/>
      <c r="I65" s="185"/>
      <c r="J65" s="186">
        <f>J342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127</v>
      </c>
      <c r="E66" s="185"/>
      <c r="F66" s="185"/>
      <c r="G66" s="185"/>
      <c r="H66" s="185"/>
      <c r="I66" s="185"/>
      <c r="J66" s="186">
        <f>J439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128</v>
      </c>
      <c r="E67" s="185"/>
      <c r="F67" s="185"/>
      <c r="G67" s="185"/>
      <c r="H67" s="185"/>
      <c r="I67" s="185"/>
      <c r="J67" s="186">
        <f>J446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129</v>
      </c>
      <c r="E68" s="185"/>
      <c r="F68" s="185"/>
      <c r="G68" s="185"/>
      <c r="H68" s="185"/>
      <c r="I68" s="185"/>
      <c r="J68" s="186">
        <f>J460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1638</v>
      </c>
      <c r="E69" s="180"/>
      <c r="F69" s="180"/>
      <c r="G69" s="180"/>
      <c r="H69" s="180"/>
      <c r="I69" s="180"/>
      <c r="J69" s="181">
        <f>J470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8"/>
      <c r="D70" s="184" t="s">
        <v>1639</v>
      </c>
      <c r="E70" s="185"/>
      <c r="F70" s="185"/>
      <c r="G70" s="185"/>
      <c r="H70" s="185"/>
      <c r="I70" s="185"/>
      <c r="J70" s="186">
        <f>J471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1589</v>
      </c>
      <c r="E71" s="180"/>
      <c r="F71" s="180"/>
      <c r="G71" s="180"/>
      <c r="H71" s="180"/>
      <c r="I71" s="180"/>
      <c r="J71" s="181">
        <f>J483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6" t="s">
        <v>146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6.25" customHeight="1">
      <c r="A81" s="41"/>
      <c r="B81" s="42"/>
      <c r="C81" s="43"/>
      <c r="D81" s="43"/>
      <c r="E81" s="172" t="str">
        <f>E7</f>
        <v>Údržba, opravy a odstraňování závad u SPS v obvodu OŘ OVA 2024–Střítež u Českého Těšína ON–optimalizace budovy zastávky</v>
      </c>
      <c r="F81" s="35"/>
      <c r="G81" s="35"/>
      <c r="H81" s="35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112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E9</f>
        <v>SO 05 - Dešťová kanalizace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F12</f>
        <v xml:space="preserve"> </v>
      </c>
      <c r="G85" s="43"/>
      <c r="H85" s="43"/>
      <c r="I85" s="35" t="s">
        <v>23</v>
      </c>
      <c r="J85" s="75" t="str">
        <f>IF(J12="","",J12)</f>
        <v>20. 6. 2024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25</v>
      </c>
      <c r="D87" s="43"/>
      <c r="E87" s="43"/>
      <c r="F87" s="30" t="str">
        <f>E15</f>
        <v>Správa železnic, státní organizace</v>
      </c>
      <c r="G87" s="43"/>
      <c r="H87" s="43"/>
      <c r="I87" s="35" t="s">
        <v>31</v>
      </c>
      <c r="J87" s="39" t="str">
        <f>E21</f>
        <v>STAV MORAVIA spol. s r.o.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5.65" customHeight="1">
      <c r="A88" s="41"/>
      <c r="B88" s="42"/>
      <c r="C88" s="35" t="s">
        <v>29</v>
      </c>
      <c r="D88" s="43"/>
      <c r="E88" s="43"/>
      <c r="F88" s="30" t="str">
        <f>IF(E18="","",E18)</f>
        <v>Vyplň údaj</v>
      </c>
      <c r="G88" s="43"/>
      <c r="H88" s="43"/>
      <c r="I88" s="35" t="s">
        <v>34</v>
      </c>
      <c r="J88" s="39" t="str">
        <f>E24</f>
        <v>STAV MORAVIA spol. s r.o.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147</v>
      </c>
      <c r="D90" s="191" t="s">
        <v>56</v>
      </c>
      <c r="E90" s="191" t="s">
        <v>52</v>
      </c>
      <c r="F90" s="191" t="s">
        <v>53</v>
      </c>
      <c r="G90" s="191" t="s">
        <v>148</v>
      </c>
      <c r="H90" s="191" t="s">
        <v>149</v>
      </c>
      <c r="I90" s="191" t="s">
        <v>150</v>
      </c>
      <c r="J90" s="191" t="s">
        <v>118</v>
      </c>
      <c r="K90" s="192" t="s">
        <v>151</v>
      </c>
      <c r="L90" s="193"/>
      <c r="M90" s="95" t="s">
        <v>19</v>
      </c>
      <c r="N90" s="96" t="s">
        <v>41</v>
      </c>
      <c r="O90" s="96" t="s">
        <v>152</v>
      </c>
      <c r="P90" s="96" t="s">
        <v>153</v>
      </c>
      <c r="Q90" s="96" t="s">
        <v>154</v>
      </c>
      <c r="R90" s="96" t="s">
        <v>155</v>
      </c>
      <c r="S90" s="96" t="s">
        <v>156</v>
      </c>
      <c r="T90" s="97" t="s">
        <v>157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158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P92+P470+P483</f>
        <v>0</v>
      </c>
      <c r="Q91" s="99"/>
      <c r="R91" s="196">
        <f>R92+R470+R483</f>
        <v>6.5166609440799999</v>
      </c>
      <c r="S91" s="99"/>
      <c r="T91" s="197">
        <f>T92+T470+T483</f>
        <v>1.1750340000000001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70</v>
      </c>
      <c r="AU91" s="20" t="s">
        <v>119</v>
      </c>
      <c r="BK91" s="198">
        <f>BK92+BK470+BK483</f>
        <v>0</v>
      </c>
    </row>
    <row r="92" s="12" customFormat="1" ht="25.92" customHeight="1">
      <c r="A92" s="12"/>
      <c r="B92" s="199"/>
      <c r="C92" s="200"/>
      <c r="D92" s="201" t="s">
        <v>70</v>
      </c>
      <c r="E92" s="202" t="s">
        <v>159</v>
      </c>
      <c r="F92" s="202" t="s">
        <v>160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P93+P293+P300+P312+P342+P439+P446+P460</f>
        <v>0</v>
      </c>
      <c r="Q92" s="207"/>
      <c r="R92" s="208">
        <f>R93+R293+R300+R312+R342+R439+R446+R460</f>
        <v>6.5155409440799996</v>
      </c>
      <c r="S92" s="207"/>
      <c r="T92" s="209">
        <f>T93+T293+T300+T312+T342+T439+T446+T460</f>
        <v>1.1750340000000001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78</v>
      </c>
      <c r="AT92" s="211" t="s">
        <v>70</v>
      </c>
      <c r="AU92" s="211" t="s">
        <v>71</v>
      </c>
      <c r="AY92" s="210" t="s">
        <v>161</v>
      </c>
      <c r="BK92" s="212">
        <f>BK93+BK293+BK300+BK312+BK342+BK439+BK446+BK460</f>
        <v>0</v>
      </c>
    </row>
    <row r="93" s="12" customFormat="1" ht="22.8" customHeight="1">
      <c r="A93" s="12"/>
      <c r="B93" s="199"/>
      <c r="C93" s="200"/>
      <c r="D93" s="201" t="s">
        <v>70</v>
      </c>
      <c r="E93" s="213" t="s">
        <v>78</v>
      </c>
      <c r="F93" s="213" t="s">
        <v>162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SUM(P94:P292)</f>
        <v>0</v>
      </c>
      <c r="Q93" s="207"/>
      <c r="R93" s="208">
        <f>SUM(R94:R292)</f>
        <v>3.2367678440800001</v>
      </c>
      <c r="S93" s="207"/>
      <c r="T93" s="209">
        <f>SUM(T94:T292)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78</v>
      </c>
      <c r="AT93" s="211" t="s">
        <v>70</v>
      </c>
      <c r="AU93" s="211" t="s">
        <v>78</v>
      </c>
      <c r="AY93" s="210" t="s">
        <v>161</v>
      </c>
      <c r="BK93" s="212">
        <f>SUM(BK94:BK292)</f>
        <v>0</v>
      </c>
    </row>
    <row r="94" s="2" customFormat="1" ht="16.5" customHeight="1">
      <c r="A94" s="41"/>
      <c r="B94" s="42"/>
      <c r="C94" s="215" t="s">
        <v>78</v>
      </c>
      <c r="D94" s="215" t="s">
        <v>163</v>
      </c>
      <c r="E94" s="216" t="s">
        <v>1640</v>
      </c>
      <c r="F94" s="217" t="s">
        <v>1641</v>
      </c>
      <c r="G94" s="218" t="s">
        <v>192</v>
      </c>
      <c r="H94" s="219">
        <v>0.14999999999999999</v>
      </c>
      <c r="I94" s="220"/>
      <c r="J94" s="221">
        <f>ROUND(I94*H94,2)</f>
        <v>0</v>
      </c>
      <c r="K94" s="217" t="s">
        <v>167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168</v>
      </c>
      <c r="AT94" s="226" t="s">
        <v>163</v>
      </c>
      <c r="AU94" s="226" t="s">
        <v>80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168</v>
      </c>
      <c r="BM94" s="226" t="s">
        <v>80</v>
      </c>
    </row>
    <row r="95" s="2" customFormat="1">
      <c r="A95" s="41"/>
      <c r="B95" s="42"/>
      <c r="C95" s="43"/>
      <c r="D95" s="228" t="s">
        <v>169</v>
      </c>
      <c r="E95" s="43"/>
      <c r="F95" s="229" t="s">
        <v>1642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80</v>
      </c>
    </row>
    <row r="96" s="2" customFormat="1">
      <c r="A96" s="41"/>
      <c r="B96" s="42"/>
      <c r="C96" s="43"/>
      <c r="D96" s="233" t="s">
        <v>171</v>
      </c>
      <c r="E96" s="43"/>
      <c r="F96" s="234" t="s">
        <v>1643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171</v>
      </c>
      <c r="AU96" s="20" t="s">
        <v>80</v>
      </c>
    </row>
    <row r="97" s="2" customFormat="1">
      <c r="A97" s="41"/>
      <c r="B97" s="42"/>
      <c r="C97" s="43"/>
      <c r="D97" s="228" t="s">
        <v>1322</v>
      </c>
      <c r="E97" s="43"/>
      <c r="F97" s="291" t="s">
        <v>1644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1322</v>
      </c>
      <c r="AU97" s="20" t="s">
        <v>80</v>
      </c>
    </row>
    <row r="98" s="13" customFormat="1">
      <c r="A98" s="13"/>
      <c r="B98" s="235"/>
      <c r="C98" s="236"/>
      <c r="D98" s="228" t="s">
        <v>196</v>
      </c>
      <c r="E98" s="237" t="s">
        <v>19</v>
      </c>
      <c r="F98" s="238" t="s">
        <v>1645</v>
      </c>
      <c r="G98" s="236"/>
      <c r="H98" s="239">
        <v>0.14999999999999999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196</v>
      </c>
      <c r="AU98" s="245" t="s">
        <v>80</v>
      </c>
      <c r="AV98" s="13" t="s">
        <v>80</v>
      </c>
      <c r="AW98" s="13" t="s">
        <v>33</v>
      </c>
      <c r="AX98" s="13" t="s">
        <v>71</v>
      </c>
      <c r="AY98" s="245" t="s">
        <v>161</v>
      </c>
    </row>
    <row r="99" s="14" customFormat="1">
      <c r="A99" s="14"/>
      <c r="B99" s="246"/>
      <c r="C99" s="247"/>
      <c r="D99" s="228" t="s">
        <v>196</v>
      </c>
      <c r="E99" s="248" t="s">
        <v>19</v>
      </c>
      <c r="F99" s="249" t="s">
        <v>198</v>
      </c>
      <c r="G99" s="247"/>
      <c r="H99" s="250">
        <v>0.14999999999999999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196</v>
      </c>
      <c r="AU99" s="256" t="s">
        <v>80</v>
      </c>
      <c r="AV99" s="14" t="s">
        <v>168</v>
      </c>
      <c r="AW99" s="14" t="s">
        <v>33</v>
      </c>
      <c r="AX99" s="14" t="s">
        <v>78</v>
      </c>
      <c r="AY99" s="256" t="s">
        <v>161</v>
      </c>
    </row>
    <row r="100" s="2" customFormat="1" ht="16.5" customHeight="1">
      <c r="A100" s="41"/>
      <c r="B100" s="42"/>
      <c r="C100" s="215" t="s">
        <v>80</v>
      </c>
      <c r="D100" s="215" t="s">
        <v>163</v>
      </c>
      <c r="E100" s="216" t="s">
        <v>1646</v>
      </c>
      <c r="F100" s="217" t="s">
        <v>1647</v>
      </c>
      <c r="G100" s="218" t="s">
        <v>192</v>
      </c>
      <c r="H100" s="219">
        <v>35.783999999999999</v>
      </c>
      <c r="I100" s="220"/>
      <c r="J100" s="221">
        <f>ROUND(I100*H100,2)</f>
        <v>0</v>
      </c>
      <c r="K100" s="217" t="s">
        <v>167</v>
      </c>
      <c r="L100" s="47"/>
      <c r="M100" s="222" t="s">
        <v>19</v>
      </c>
      <c r="N100" s="223" t="s">
        <v>42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168</v>
      </c>
      <c r="AT100" s="226" t="s">
        <v>163</v>
      </c>
      <c r="AU100" s="226" t="s">
        <v>80</v>
      </c>
      <c r="AY100" s="20" t="s">
        <v>161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78</v>
      </c>
      <c r="BK100" s="227">
        <f>ROUND(I100*H100,2)</f>
        <v>0</v>
      </c>
      <c r="BL100" s="20" t="s">
        <v>168</v>
      </c>
      <c r="BM100" s="226" t="s">
        <v>168</v>
      </c>
    </row>
    <row r="101" s="2" customFormat="1">
      <c r="A101" s="41"/>
      <c r="B101" s="42"/>
      <c r="C101" s="43"/>
      <c r="D101" s="228" t="s">
        <v>169</v>
      </c>
      <c r="E101" s="43"/>
      <c r="F101" s="229" t="s">
        <v>1648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169</v>
      </c>
      <c r="AU101" s="20" t="s">
        <v>80</v>
      </c>
    </row>
    <row r="102" s="2" customFormat="1">
      <c r="A102" s="41"/>
      <c r="B102" s="42"/>
      <c r="C102" s="43"/>
      <c r="D102" s="233" t="s">
        <v>171</v>
      </c>
      <c r="E102" s="43"/>
      <c r="F102" s="234" t="s">
        <v>1649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171</v>
      </c>
      <c r="AU102" s="20" t="s">
        <v>80</v>
      </c>
    </row>
    <row r="103" s="2" customFormat="1">
      <c r="A103" s="41"/>
      <c r="B103" s="42"/>
      <c r="C103" s="43"/>
      <c r="D103" s="228" t="s">
        <v>1322</v>
      </c>
      <c r="E103" s="43"/>
      <c r="F103" s="291" t="s">
        <v>1650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1322</v>
      </c>
      <c r="AU103" s="20" t="s">
        <v>80</v>
      </c>
    </row>
    <row r="104" s="13" customFormat="1">
      <c r="A104" s="13"/>
      <c r="B104" s="235"/>
      <c r="C104" s="236"/>
      <c r="D104" s="228" t="s">
        <v>196</v>
      </c>
      <c r="E104" s="237" t="s">
        <v>19</v>
      </c>
      <c r="F104" s="238" t="s">
        <v>1651</v>
      </c>
      <c r="G104" s="236"/>
      <c r="H104" s="239">
        <v>20.664000000000001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196</v>
      </c>
      <c r="AU104" s="245" t="s">
        <v>80</v>
      </c>
      <c r="AV104" s="13" t="s">
        <v>80</v>
      </c>
      <c r="AW104" s="13" t="s">
        <v>33</v>
      </c>
      <c r="AX104" s="13" t="s">
        <v>71</v>
      </c>
      <c r="AY104" s="245" t="s">
        <v>161</v>
      </c>
    </row>
    <row r="105" s="13" customFormat="1">
      <c r="A105" s="13"/>
      <c r="B105" s="235"/>
      <c r="C105" s="236"/>
      <c r="D105" s="228" t="s">
        <v>196</v>
      </c>
      <c r="E105" s="237" t="s">
        <v>19</v>
      </c>
      <c r="F105" s="238" t="s">
        <v>1652</v>
      </c>
      <c r="G105" s="236"/>
      <c r="H105" s="239">
        <v>15.119999999999999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196</v>
      </c>
      <c r="AU105" s="245" t="s">
        <v>80</v>
      </c>
      <c r="AV105" s="13" t="s">
        <v>80</v>
      </c>
      <c r="AW105" s="13" t="s">
        <v>33</v>
      </c>
      <c r="AX105" s="13" t="s">
        <v>71</v>
      </c>
      <c r="AY105" s="245" t="s">
        <v>161</v>
      </c>
    </row>
    <row r="106" s="14" customFormat="1">
      <c r="A106" s="14"/>
      <c r="B106" s="246"/>
      <c r="C106" s="247"/>
      <c r="D106" s="228" t="s">
        <v>196</v>
      </c>
      <c r="E106" s="248" t="s">
        <v>19</v>
      </c>
      <c r="F106" s="249" t="s">
        <v>198</v>
      </c>
      <c r="G106" s="247"/>
      <c r="H106" s="250">
        <v>35.783999999999999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196</v>
      </c>
      <c r="AU106" s="256" t="s">
        <v>80</v>
      </c>
      <c r="AV106" s="14" t="s">
        <v>168</v>
      </c>
      <c r="AW106" s="14" t="s">
        <v>33</v>
      </c>
      <c r="AX106" s="14" t="s">
        <v>78</v>
      </c>
      <c r="AY106" s="256" t="s">
        <v>161</v>
      </c>
    </row>
    <row r="107" s="2" customFormat="1" ht="16.5" customHeight="1">
      <c r="A107" s="41"/>
      <c r="B107" s="42"/>
      <c r="C107" s="215" t="s">
        <v>178</v>
      </c>
      <c r="D107" s="215" t="s">
        <v>163</v>
      </c>
      <c r="E107" s="216" t="s">
        <v>1653</v>
      </c>
      <c r="F107" s="217" t="s">
        <v>1654</v>
      </c>
      <c r="G107" s="218" t="s">
        <v>175</v>
      </c>
      <c r="H107" s="219">
        <v>51.359999999999999</v>
      </c>
      <c r="I107" s="220"/>
      <c r="J107" s="221">
        <f>ROUND(I107*H107,2)</f>
        <v>0</v>
      </c>
      <c r="K107" s="217" t="s">
        <v>167</v>
      </c>
      <c r="L107" s="47"/>
      <c r="M107" s="222" t="s">
        <v>19</v>
      </c>
      <c r="N107" s="223" t="s">
        <v>42</v>
      </c>
      <c r="O107" s="87"/>
      <c r="P107" s="224">
        <f>O107*H107</f>
        <v>0</v>
      </c>
      <c r="Q107" s="224">
        <v>0.00070100000000000002</v>
      </c>
      <c r="R107" s="224">
        <f>Q107*H107</f>
        <v>0.036003359999999998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168</v>
      </c>
      <c r="AT107" s="226" t="s">
        <v>163</v>
      </c>
      <c r="AU107" s="226" t="s">
        <v>80</v>
      </c>
      <c r="AY107" s="20" t="s">
        <v>161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78</v>
      </c>
      <c r="BK107" s="227">
        <f>ROUND(I107*H107,2)</f>
        <v>0</v>
      </c>
      <c r="BL107" s="20" t="s">
        <v>168</v>
      </c>
      <c r="BM107" s="226" t="s">
        <v>181</v>
      </c>
    </row>
    <row r="108" s="2" customFormat="1">
      <c r="A108" s="41"/>
      <c r="B108" s="42"/>
      <c r="C108" s="43"/>
      <c r="D108" s="228" t="s">
        <v>169</v>
      </c>
      <c r="E108" s="43"/>
      <c r="F108" s="229" t="s">
        <v>1655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169</v>
      </c>
      <c r="AU108" s="20" t="s">
        <v>80</v>
      </c>
    </row>
    <row r="109" s="2" customFormat="1">
      <c r="A109" s="41"/>
      <c r="B109" s="42"/>
      <c r="C109" s="43"/>
      <c r="D109" s="233" t="s">
        <v>171</v>
      </c>
      <c r="E109" s="43"/>
      <c r="F109" s="234" t="s">
        <v>1656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171</v>
      </c>
      <c r="AU109" s="20" t="s">
        <v>80</v>
      </c>
    </row>
    <row r="110" s="2" customFormat="1">
      <c r="A110" s="41"/>
      <c r="B110" s="42"/>
      <c r="C110" s="43"/>
      <c r="D110" s="228" t="s">
        <v>1322</v>
      </c>
      <c r="E110" s="43"/>
      <c r="F110" s="291" t="s">
        <v>1657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1322</v>
      </c>
      <c r="AU110" s="20" t="s">
        <v>80</v>
      </c>
    </row>
    <row r="111" s="13" customFormat="1">
      <c r="A111" s="13"/>
      <c r="B111" s="235"/>
      <c r="C111" s="236"/>
      <c r="D111" s="228" t="s">
        <v>196</v>
      </c>
      <c r="E111" s="237" t="s">
        <v>19</v>
      </c>
      <c r="F111" s="238" t="s">
        <v>1658</v>
      </c>
      <c r="G111" s="236"/>
      <c r="H111" s="239">
        <v>27.059999999999999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196</v>
      </c>
      <c r="AU111" s="245" t="s">
        <v>80</v>
      </c>
      <c r="AV111" s="13" t="s">
        <v>80</v>
      </c>
      <c r="AW111" s="13" t="s">
        <v>33</v>
      </c>
      <c r="AX111" s="13" t="s">
        <v>71</v>
      </c>
      <c r="AY111" s="245" t="s">
        <v>161</v>
      </c>
    </row>
    <row r="112" s="13" customFormat="1">
      <c r="A112" s="13"/>
      <c r="B112" s="235"/>
      <c r="C112" s="236"/>
      <c r="D112" s="228" t="s">
        <v>196</v>
      </c>
      <c r="E112" s="237" t="s">
        <v>19</v>
      </c>
      <c r="F112" s="238" t="s">
        <v>1659</v>
      </c>
      <c r="G112" s="236"/>
      <c r="H112" s="239">
        <v>24.300000000000001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196</v>
      </c>
      <c r="AU112" s="245" t="s">
        <v>80</v>
      </c>
      <c r="AV112" s="13" t="s">
        <v>80</v>
      </c>
      <c r="AW112" s="13" t="s">
        <v>33</v>
      </c>
      <c r="AX112" s="13" t="s">
        <v>71</v>
      </c>
      <c r="AY112" s="245" t="s">
        <v>161</v>
      </c>
    </row>
    <row r="113" s="14" customFormat="1">
      <c r="A113" s="14"/>
      <c r="B113" s="246"/>
      <c r="C113" s="247"/>
      <c r="D113" s="228" t="s">
        <v>196</v>
      </c>
      <c r="E113" s="248" t="s">
        <v>19</v>
      </c>
      <c r="F113" s="249" t="s">
        <v>198</v>
      </c>
      <c r="G113" s="247"/>
      <c r="H113" s="250">
        <v>51.359999999999999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196</v>
      </c>
      <c r="AU113" s="256" t="s">
        <v>80</v>
      </c>
      <c r="AV113" s="14" t="s">
        <v>168</v>
      </c>
      <c r="AW113" s="14" t="s">
        <v>33</v>
      </c>
      <c r="AX113" s="14" t="s">
        <v>78</v>
      </c>
      <c r="AY113" s="256" t="s">
        <v>161</v>
      </c>
    </row>
    <row r="114" s="2" customFormat="1" ht="16.5" customHeight="1">
      <c r="A114" s="41"/>
      <c r="B114" s="42"/>
      <c r="C114" s="215" t="s">
        <v>168</v>
      </c>
      <c r="D114" s="215" t="s">
        <v>163</v>
      </c>
      <c r="E114" s="216" t="s">
        <v>1660</v>
      </c>
      <c r="F114" s="217" t="s">
        <v>1661</v>
      </c>
      <c r="G114" s="218" t="s">
        <v>175</v>
      </c>
      <c r="H114" s="219">
        <v>51.359999999999999</v>
      </c>
      <c r="I114" s="220"/>
      <c r="J114" s="221">
        <f>ROUND(I114*H114,2)</f>
        <v>0</v>
      </c>
      <c r="K114" s="217" t="s">
        <v>167</v>
      </c>
      <c r="L114" s="47"/>
      <c r="M114" s="222" t="s">
        <v>19</v>
      </c>
      <c r="N114" s="223" t="s">
        <v>42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168</v>
      </c>
      <c r="AT114" s="226" t="s">
        <v>163</v>
      </c>
      <c r="AU114" s="226" t="s">
        <v>80</v>
      </c>
      <c r="AY114" s="20" t="s">
        <v>161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78</v>
      </c>
      <c r="BK114" s="227">
        <f>ROUND(I114*H114,2)</f>
        <v>0</v>
      </c>
      <c r="BL114" s="20" t="s">
        <v>168</v>
      </c>
      <c r="BM114" s="226" t="s">
        <v>186</v>
      </c>
    </row>
    <row r="115" s="2" customFormat="1">
      <c r="A115" s="41"/>
      <c r="B115" s="42"/>
      <c r="C115" s="43"/>
      <c r="D115" s="228" t="s">
        <v>169</v>
      </c>
      <c r="E115" s="43"/>
      <c r="F115" s="229" t="s">
        <v>1662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169</v>
      </c>
      <c r="AU115" s="20" t="s">
        <v>80</v>
      </c>
    </row>
    <row r="116" s="2" customFormat="1">
      <c r="A116" s="41"/>
      <c r="B116" s="42"/>
      <c r="C116" s="43"/>
      <c r="D116" s="233" t="s">
        <v>171</v>
      </c>
      <c r="E116" s="43"/>
      <c r="F116" s="234" t="s">
        <v>1663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171</v>
      </c>
      <c r="AU116" s="20" t="s">
        <v>80</v>
      </c>
    </row>
    <row r="117" s="2" customFormat="1">
      <c r="A117" s="41"/>
      <c r="B117" s="42"/>
      <c r="C117" s="43"/>
      <c r="D117" s="228" t="s">
        <v>1322</v>
      </c>
      <c r="E117" s="43"/>
      <c r="F117" s="291" t="s">
        <v>1657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1322</v>
      </c>
      <c r="AU117" s="20" t="s">
        <v>80</v>
      </c>
    </row>
    <row r="118" s="13" customFormat="1">
      <c r="A118" s="13"/>
      <c r="B118" s="235"/>
      <c r="C118" s="236"/>
      <c r="D118" s="228" t="s">
        <v>196</v>
      </c>
      <c r="E118" s="237" t="s">
        <v>19</v>
      </c>
      <c r="F118" s="238" t="s">
        <v>1658</v>
      </c>
      <c r="G118" s="236"/>
      <c r="H118" s="239">
        <v>27.059999999999999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196</v>
      </c>
      <c r="AU118" s="245" t="s">
        <v>80</v>
      </c>
      <c r="AV118" s="13" t="s">
        <v>80</v>
      </c>
      <c r="AW118" s="13" t="s">
        <v>33</v>
      </c>
      <c r="AX118" s="13" t="s">
        <v>71</v>
      </c>
      <c r="AY118" s="245" t="s">
        <v>161</v>
      </c>
    </row>
    <row r="119" s="13" customFormat="1">
      <c r="A119" s="13"/>
      <c r="B119" s="235"/>
      <c r="C119" s="236"/>
      <c r="D119" s="228" t="s">
        <v>196</v>
      </c>
      <c r="E119" s="237" t="s">
        <v>19</v>
      </c>
      <c r="F119" s="238" t="s">
        <v>1659</v>
      </c>
      <c r="G119" s="236"/>
      <c r="H119" s="239">
        <v>24.300000000000001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196</v>
      </c>
      <c r="AU119" s="245" t="s">
        <v>80</v>
      </c>
      <c r="AV119" s="13" t="s">
        <v>80</v>
      </c>
      <c r="AW119" s="13" t="s">
        <v>33</v>
      </c>
      <c r="AX119" s="13" t="s">
        <v>71</v>
      </c>
      <c r="AY119" s="245" t="s">
        <v>161</v>
      </c>
    </row>
    <row r="120" s="14" customFormat="1">
      <c r="A120" s="14"/>
      <c r="B120" s="246"/>
      <c r="C120" s="247"/>
      <c r="D120" s="228" t="s">
        <v>196</v>
      </c>
      <c r="E120" s="248" t="s">
        <v>19</v>
      </c>
      <c r="F120" s="249" t="s">
        <v>198</v>
      </c>
      <c r="G120" s="247"/>
      <c r="H120" s="250">
        <v>51.359999999999999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196</v>
      </c>
      <c r="AU120" s="256" t="s">
        <v>80</v>
      </c>
      <c r="AV120" s="14" t="s">
        <v>168</v>
      </c>
      <c r="AW120" s="14" t="s">
        <v>33</v>
      </c>
      <c r="AX120" s="14" t="s">
        <v>78</v>
      </c>
      <c r="AY120" s="256" t="s">
        <v>161</v>
      </c>
    </row>
    <row r="121" s="2" customFormat="1" ht="16.5" customHeight="1">
      <c r="A121" s="41"/>
      <c r="B121" s="42"/>
      <c r="C121" s="215" t="s">
        <v>189</v>
      </c>
      <c r="D121" s="215" t="s">
        <v>163</v>
      </c>
      <c r="E121" s="216" t="s">
        <v>1664</v>
      </c>
      <c r="F121" s="217" t="s">
        <v>1665</v>
      </c>
      <c r="G121" s="218" t="s">
        <v>192</v>
      </c>
      <c r="H121" s="219">
        <v>7.056</v>
      </c>
      <c r="I121" s="220"/>
      <c r="J121" s="221">
        <f>ROUND(I121*H121,2)</f>
        <v>0</v>
      </c>
      <c r="K121" s="217" t="s">
        <v>167</v>
      </c>
      <c r="L121" s="47"/>
      <c r="M121" s="222" t="s">
        <v>19</v>
      </c>
      <c r="N121" s="223" t="s">
        <v>42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168</v>
      </c>
      <c r="AT121" s="226" t="s">
        <v>163</v>
      </c>
      <c r="AU121" s="226" t="s">
        <v>80</v>
      </c>
      <c r="AY121" s="20" t="s">
        <v>161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78</v>
      </c>
      <c r="BK121" s="227">
        <f>ROUND(I121*H121,2)</f>
        <v>0</v>
      </c>
      <c r="BL121" s="20" t="s">
        <v>168</v>
      </c>
      <c r="BM121" s="226" t="s">
        <v>193</v>
      </c>
    </row>
    <row r="122" s="2" customFormat="1">
      <c r="A122" s="41"/>
      <c r="B122" s="42"/>
      <c r="C122" s="43"/>
      <c r="D122" s="228" t="s">
        <v>169</v>
      </c>
      <c r="E122" s="43"/>
      <c r="F122" s="229" t="s">
        <v>1666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169</v>
      </c>
      <c r="AU122" s="20" t="s">
        <v>80</v>
      </c>
    </row>
    <row r="123" s="2" customFormat="1">
      <c r="A123" s="41"/>
      <c r="B123" s="42"/>
      <c r="C123" s="43"/>
      <c r="D123" s="233" t="s">
        <v>171</v>
      </c>
      <c r="E123" s="43"/>
      <c r="F123" s="234" t="s">
        <v>1667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171</v>
      </c>
      <c r="AU123" s="20" t="s">
        <v>80</v>
      </c>
    </row>
    <row r="124" s="2" customFormat="1">
      <c r="A124" s="41"/>
      <c r="B124" s="42"/>
      <c r="C124" s="43"/>
      <c r="D124" s="228" t="s">
        <v>1322</v>
      </c>
      <c r="E124" s="43"/>
      <c r="F124" s="291" t="s">
        <v>1668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1322</v>
      </c>
      <c r="AU124" s="20" t="s">
        <v>80</v>
      </c>
    </row>
    <row r="125" s="13" customFormat="1">
      <c r="A125" s="13"/>
      <c r="B125" s="235"/>
      <c r="C125" s="236"/>
      <c r="D125" s="228" t="s">
        <v>196</v>
      </c>
      <c r="E125" s="237" t="s">
        <v>19</v>
      </c>
      <c r="F125" s="238" t="s">
        <v>1669</v>
      </c>
      <c r="G125" s="236"/>
      <c r="H125" s="239">
        <v>5.04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196</v>
      </c>
      <c r="AU125" s="245" t="s">
        <v>80</v>
      </c>
      <c r="AV125" s="13" t="s">
        <v>80</v>
      </c>
      <c r="AW125" s="13" t="s">
        <v>33</v>
      </c>
      <c r="AX125" s="13" t="s">
        <v>71</v>
      </c>
      <c r="AY125" s="245" t="s">
        <v>161</v>
      </c>
    </row>
    <row r="126" s="13" customFormat="1">
      <c r="A126" s="13"/>
      <c r="B126" s="235"/>
      <c r="C126" s="236"/>
      <c r="D126" s="228" t="s">
        <v>196</v>
      </c>
      <c r="E126" s="237" t="s">
        <v>19</v>
      </c>
      <c r="F126" s="238" t="s">
        <v>1670</v>
      </c>
      <c r="G126" s="236"/>
      <c r="H126" s="239">
        <v>2.016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196</v>
      </c>
      <c r="AU126" s="245" t="s">
        <v>80</v>
      </c>
      <c r="AV126" s="13" t="s">
        <v>80</v>
      </c>
      <c r="AW126" s="13" t="s">
        <v>33</v>
      </c>
      <c r="AX126" s="13" t="s">
        <v>71</v>
      </c>
      <c r="AY126" s="245" t="s">
        <v>161</v>
      </c>
    </row>
    <row r="127" s="14" customFormat="1">
      <c r="A127" s="14"/>
      <c r="B127" s="246"/>
      <c r="C127" s="247"/>
      <c r="D127" s="228" t="s">
        <v>196</v>
      </c>
      <c r="E127" s="248" t="s">
        <v>19</v>
      </c>
      <c r="F127" s="249" t="s">
        <v>198</v>
      </c>
      <c r="G127" s="247"/>
      <c r="H127" s="250">
        <v>7.056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196</v>
      </c>
      <c r="AU127" s="256" t="s">
        <v>80</v>
      </c>
      <c r="AV127" s="14" t="s">
        <v>168</v>
      </c>
      <c r="AW127" s="14" t="s">
        <v>33</v>
      </c>
      <c r="AX127" s="14" t="s">
        <v>78</v>
      </c>
      <c r="AY127" s="256" t="s">
        <v>161</v>
      </c>
    </row>
    <row r="128" s="2" customFormat="1" ht="16.5" customHeight="1">
      <c r="A128" s="41"/>
      <c r="B128" s="42"/>
      <c r="C128" s="257" t="s">
        <v>181</v>
      </c>
      <c r="D128" s="257" t="s">
        <v>241</v>
      </c>
      <c r="E128" s="258" t="s">
        <v>1671</v>
      </c>
      <c r="F128" s="259" t="s">
        <v>1672</v>
      </c>
      <c r="G128" s="260" t="s">
        <v>273</v>
      </c>
      <c r="H128" s="261">
        <v>10.584</v>
      </c>
      <c r="I128" s="262"/>
      <c r="J128" s="263">
        <f>ROUND(I128*H128,2)</f>
        <v>0</v>
      </c>
      <c r="K128" s="259" t="s">
        <v>1673</v>
      </c>
      <c r="L128" s="264"/>
      <c r="M128" s="265" t="s">
        <v>19</v>
      </c>
      <c r="N128" s="266" t="s">
        <v>42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186</v>
      </c>
      <c r="AT128" s="226" t="s">
        <v>241</v>
      </c>
      <c r="AU128" s="226" t="s">
        <v>80</v>
      </c>
      <c r="AY128" s="20" t="s">
        <v>161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78</v>
      </c>
      <c r="BK128" s="227">
        <f>ROUND(I128*H128,2)</f>
        <v>0</v>
      </c>
      <c r="BL128" s="20" t="s">
        <v>168</v>
      </c>
      <c r="BM128" s="226" t="s">
        <v>8</v>
      </c>
    </row>
    <row r="129" s="2" customFormat="1">
      <c r="A129" s="41"/>
      <c r="B129" s="42"/>
      <c r="C129" s="43"/>
      <c r="D129" s="228" t="s">
        <v>169</v>
      </c>
      <c r="E129" s="43"/>
      <c r="F129" s="229" t="s">
        <v>1672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169</v>
      </c>
      <c r="AU129" s="20" t="s">
        <v>80</v>
      </c>
    </row>
    <row r="130" s="2" customFormat="1">
      <c r="A130" s="41"/>
      <c r="B130" s="42"/>
      <c r="C130" s="43"/>
      <c r="D130" s="228" t="s">
        <v>1322</v>
      </c>
      <c r="E130" s="43"/>
      <c r="F130" s="291" t="s">
        <v>1668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1322</v>
      </c>
      <c r="AU130" s="20" t="s">
        <v>80</v>
      </c>
    </row>
    <row r="131" s="13" customFormat="1">
      <c r="A131" s="13"/>
      <c r="B131" s="235"/>
      <c r="C131" s="236"/>
      <c r="D131" s="228" t="s">
        <v>196</v>
      </c>
      <c r="E131" s="237" t="s">
        <v>19</v>
      </c>
      <c r="F131" s="238" t="s">
        <v>1674</v>
      </c>
      <c r="G131" s="236"/>
      <c r="H131" s="239">
        <v>7.5599999999999996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196</v>
      </c>
      <c r="AU131" s="245" t="s">
        <v>80</v>
      </c>
      <c r="AV131" s="13" t="s">
        <v>80</v>
      </c>
      <c r="AW131" s="13" t="s">
        <v>33</v>
      </c>
      <c r="AX131" s="13" t="s">
        <v>71</v>
      </c>
      <c r="AY131" s="245" t="s">
        <v>161</v>
      </c>
    </row>
    <row r="132" s="13" customFormat="1">
      <c r="A132" s="13"/>
      <c r="B132" s="235"/>
      <c r="C132" s="236"/>
      <c r="D132" s="228" t="s">
        <v>196</v>
      </c>
      <c r="E132" s="237" t="s">
        <v>19</v>
      </c>
      <c r="F132" s="238" t="s">
        <v>1675</v>
      </c>
      <c r="G132" s="236"/>
      <c r="H132" s="239">
        <v>3.024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196</v>
      </c>
      <c r="AU132" s="245" t="s">
        <v>80</v>
      </c>
      <c r="AV132" s="13" t="s">
        <v>80</v>
      </c>
      <c r="AW132" s="13" t="s">
        <v>33</v>
      </c>
      <c r="AX132" s="13" t="s">
        <v>71</v>
      </c>
      <c r="AY132" s="245" t="s">
        <v>161</v>
      </c>
    </row>
    <row r="133" s="14" customFormat="1">
      <c r="A133" s="14"/>
      <c r="B133" s="246"/>
      <c r="C133" s="247"/>
      <c r="D133" s="228" t="s">
        <v>196</v>
      </c>
      <c r="E133" s="248" t="s">
        <v>19</v>
      </c>
      <c r="F133" s="249" t="s">
        <v>198</v>
      </c>
      <c r="G133" s="247"/>
      <c r="H133" s="250">
        <v>10.584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196</v>
      </c>
      <c r="AU133" s="256" t="s">
        <v>80</v>
      </c>
      <c r="AV133" s="14" t="s">
        <v>168</v>
      </c>
      <c r="AW133" s="14" t="s">
        <v>33</v>
      </c>
      <c r="AX133" s="14" t="s">
        <v>78</v>
      </c>
      <c r="AY133" s="256" t="s">
        <v>161</v>
      </c>
    </row>
    <row r="134" s="2" customFormat="1" ht="16.5" customHeight="1">
      <c r="A134" s="41"/>
      <c r="B134" s="42"/>
      <c r="C134" s="215" t="s">
        <v>204</v>
      </c>
      <c r="D134" s="215" t="s">
        <v>163</v>
      </c>
      <c r="E134" s="216" t="s">
        <v>1676</v>
      </c>
      <c r="F134" s="217" t="s">
        <v>1677</v>
      </c>
      <c r="G134" s="218" t="s">
        <v>192</v>
      </c>
      <c r="H134" s="219">
        <v>25.757999999999999</v>
      </c>
      <c r="I134" s="220"/>
      <c r="J134" s="221">
        <f>ROUND(I134*H134,2)</f>
        <v>0</v>
      </c>
      <c r="K134" s="217" t="s">
        <v>167</v>
      </c>
      <c r="L134" s="47"/>
      <c r="M134" s="222" t="s">
        <v>19</v>
      </c>
      <c r="N134" s="223" t="s">
        <v>42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168</v>
      </c>
      <c r="AT134" s="226" t="s">
        <v>163</v>
      </c>
      <c r="AU134" s="226" t="s">
        <v>80</v>
      </c>
      <c r="AY134" s="20" t="s">
        <v>161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78</v>
      </c>
      <c r="BK134" s="227">
        <f>ROUND(I134*H134,2)</f>
        <v>0</v>
      </c>
      <c r="BL134" s="20" t="s">
        <v>168</v>
      </c>
      <c r="BM134" s="226" t="s">
        <v>207</v>
      </c>
    </row>
    <row r="135" s="2" customFormat="1">
      <c r="A135" s="41"/>
      <c r="B135" s="42"/>
      <c r="C135" s="43"/>
      <c r="D135" s="228" t="s">
        <v>169</v>
      </c>
      <c r="E135" s="43"/>
      <c r="F135" s="229" t="s">
        <v>1678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169</v>
      </c>
      <c r="AU135" s="20" t="s">
        <v>80</v>
      </c>
    </row>
    <row r="136" s="2" customFormat="1">
      <c r="A136" s="41"/>
      <c r="B136" s="42"/>
      <c r="C136" s="43"/>
      <c r="D136" s="233" t="s">
        <v>171</v>
      </c>
      <c r="E136" s="43"/>
      <c r="F136" s="234" t="s">
        <v>1679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171</v>
      </c>
      <c r="AU136" s="20" t="s">
        <v>80</v>
      </c>
    </row>
    <row r="137" s="2" customFormat="1">
      <c r="A137" s="41"/>
      <c r="B137" s="42"/>
      <c r="C137" s="43"/>
      <c r="D137" s="228" t="s">
        <v>1322</v>
      </c>
      <c r="E137" s="43"/>
      <c r="F137" s="291" t="s">
        <v>1680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1322</v>
      </c>
      <c r="AU137" s="20" t="s">
        <v>80</v>
      </c>
    </row>
    <row r="138" s="13" customFormat="1">
      <c r="A138" s="13"/>
      <c r="B138" s="235"/>
      <c r="C138" s="236"/>
      <c r="D138" s="228" t="s">
        <v>196</v>
      </c>
      <c r="E138" s="237" t="s">
        <v>19</v>
      </c>
      <c r="F138" s="238" t="s">
        <v>1681</v>
      </c>
      <c r="G138" s="236"/>
      <c r="H138" s="239">
        <v>25.757999999999999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196</v>
      </c>
      <c r="AU138" s="245" t="s">
        <v>80</v>
      </c>
      <c r="AV138" s="13" t="s">
        <v>80</v>
      </c>
      <c r="AW138" s="13" t="s">
        <v>33</v>
      </c>
      <c r="AX138" s="13" t="s">
        <v>71</v>
      </c>
      <c r="AY138" s="245" t="s">
        <v>161</v>
      </c>
    </row>
    <row r="139" s="14" customFormat="1">
      <c r="A139" s="14"/>
      <c r="B139" s="246"/>
      <c r="C139" s="247"/>
      <c r="D139" s="228" t="s">
        <v>196</v>
      </c>
      <c r="E139" s="248" t="s">
        <v>19</v>
      </c>
      <c r="F139" s="249" t="s">
        <v>198</v>
      </c>
      <c r="G139" s="247"/>
      <c r="H139" s="250">
        <v>25.757999999999999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196</v>
      </c>
      <c r="AU139" s="256" t="s">
        <v>80</v>
      </c>
      <c r="AV139" s="14" t="s">
        <v>168</v>
      </c>
      <c r="AW139" s="14" t="s">
        <v>33</v>
      </c>
      <c r="AX139" s="14" t="s">
        <v>78</v>
      </c>
      <c r="AY139" s="256" t="s">
        <v>161</v>
      </c>
    </row>
    <row r="140" s="2" customFormat="1" ht="16.5" customHeight="1">
      <c r="A140" s="41"/>
      <c r="B140" s="42"/>
      <c r="C140" s="215" t="s">
        <v>186</v>
      </c>
      <c r="D140" s="215" t="s">
        <v>163</v>
      </c>
      <c r="E140" s="216" t="s">
        <v>1682</v>
      </c>
      <c r="F140" s="217" t="s">
        <v>1683</v>
      </c>
      <c r="G140" s="218" t="s">
        <v>192</v>
      </c>
      <c r="H140" s="219">
        <v>25.757999999999999</v>
      </c>
      <c r="I140" s="220"/>
      <c r="J140" s="221">
        <f>ROUND(I140*H140,2)</f>
        <v>0</v>
      </c>
      <c r="K140" s="217" t="s">
        <v>167</v>
      </c>
      <c r="L140" s="47"/>
      <c r="M140" s="222" t="s">
        <v>19</v>
      </c>
      <c r="N140" s="223" t="s">
        <v>42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168</v>
      </c>
      <c r="AT140" s="226" t="s">
        <v>163</v>
      </c>
      <c r="AU140" s="226" t="s">
        <v>80</v>
      </c>
      <c r="AY140" s="20" t="s">
        <v>161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78</v>
      </c>
      <c r="BK140" s="227">
        <f>ROUND(I140*H140,2)</f>
        <v>0</v>
      </c>
      <c r="BL140" s="20" t="s">
        <v>168</v>
      </c>
      <c r="BM140" s="226" t="s">
        <v>212</v>
      </c>
    </row>
    <row r="141" s="2" customFormat="1">
      <c r="A141" s="41"/>
      <c r="B141" s="42"/>
      <c r="C141" s="43"/>
      <c r="D141" s="228" t="s">
        <v>169</v>
      </c>
      <c r="E141" s="43"/>
      <c r="F141" s="229" t="s">
        <v>1684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169</v>
      </c>
      <c r="AU141" s="20" t="s">
        <v>80</v>
      </c>
    </row>
    <row r="142" s="2" customFormat="1">
      <c r="A142" s="41"/>
      <c r="B142" s="42"/>
      <c r="C142" s="43"/>
      <c r="D142" s="233" t="s">
        <v>171</v>
      </c>
      <c r="E142" s="43"/>
      <c r="F142" s="234" t="s">
        <v>1685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171</v>
      </c>
      <c r="AU142" s="20" t="s">
        <v>80</v>
      </c>
    </row>
    <row r="143" s="2" customFormat="1">
      <c r="A143" s="41"/>
      <c r="B143" s="42"/>
      <c r="C143" s="43"/>
      <c r="D143" s="228" t="s">
        <v>1322</v>
      </c>
      <c r="E143" s="43"/>
      <c r="F143" s="291" t="s">
        <v>1680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1322</v>
      </c>
      <c r="AU143" s="20" t="s">
        <v>80</v>
      </c>
    </row>
    <row r="144" s="13" customFormat="1">
      <c r="A144" s="13"/>
      <c r="B144" s="235"/>
      <c r="C144" s="236"/>
      <c r="D144" s="228" t="s">
        <v>196</v>
      </c>
      <c r="E144" s="237" t="s">
        <v>19</v>
      </c>
      <c r="F144" s="238" t="s">
        <v>1681</v>
      </c>
      <c r="G144" s="236"/>
      <c r="H144" s="239">
        <v>25.757999999999999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196</v>
      </c>
      <c r="AU144" s="245" t="s">
        <v>80</v>
      </c>
      <c r="AV144" s="13" t="s">
        <v>80</v>
      </c>
      <c r="AW144" s="13" t="s">
        <v>33</v>
      </c>
      <c r="AX144" s="13" t="s">
        <v>71</v>
      </c>
      <c r="AY144" s="245" t="s">
        <v>161</v>
      </c>
    </row>
    <row r="145" s="14" customFormat="1">
      <c r="A145" s="14"/>
      <c r="B145" s="246"/>
      <c r="C145" s="247"/>
      <c r="D145" s="228" t="s">
        <v>196</v>
      </c>
      <c r="E145" s="248" t="s">
        <v>19</v>
      </c>
      <c r="F145" s="249" t="s">
        <v>198</v>
      </c>
      <c r="G145" s="247"/>
      <c r="H145" s="250">
        <v>25.757999999999999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196</v>
      </c>
      <c r="AU145" s="256" t="s">
        <v>80</v>
      </c>
      <c r="AV145" s="14" t="s">
        <v>168</v>
      </c>
      <c r="AW145" s="14" t="s">
        <v>33</v>
      </c>
      <c r="AX145" s="14" t="s">
        <v>78</v>
      </c>
      <c r="AY145" s="256" t="s">
        <v>161</v>
      </c>
    </row>
    <row r="146" s="2" customFormat="1" ht="21.75" customHeight="1">
      <c r="A146" s="41"/>
      <c r="B146" s="42"/>
      <c r="C146" s="215" t="s">
        <v>216</v>
      </c>
      <c r="D146" s="215" t="s">
        <v>163</v>
      </c>
      <c r="E146" s="216" t="s">
        <v>1686</v>
      </c>
      <c r="F146" s="217" t="s">
        <v>1687</v>
      </c>
      <c r="G146" s="218" t="s">
        <v>192</v>
      </c>
      <c r="H146" s="219">
        <v>2.7610000000000001</v>
      </c>
      <c r="I146" s="220"/>
      <c r="J146" s="221">
        <f>ROUND(I146*H146,2)</f>
        <v>0</v>
      </c>
      <c r="K146" s="217" t="s">
        <v>167</v>
      </c>
      <c r="L146" s="47"/>
      <c r="M146" s="222" t="s">
        <v>19</v>
      </c>
      <c r="N146" s="223" t="s">
        <v>42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168</v>
      </c>
      <c r="AT146" s="226" t="s">
        <v>163</v>
      </c>
      <c r="AU146" s="226" t="s">
        <v>80</v>
      </c>
      <c r="AY146" s="20" t="s">
        <v>161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78</v>
      </c>
      <c r="BK146" s="227">
        <f>ROUND(I146*H146,2)</f>
        <v>0</v>
      </c>
      <c r="BL146" s="20" t="s">
        <v>168</v>
      </c>
      <c r="BM146" s="226" t="s">
        <v>219</v>
      </c>
    </row>
    <row r="147" s="2" customFormat="1">
      <c r="A147" s="41"/>
      <c r="B147" s="42"/>
      <c r="C147" s="43"/>
      <c r="D147" s="228" t="s">
        <v>169</v>
      </c>
      <c r="E147" s="43"/>
      <c r="F147" s="229" t="s">
        <v>1688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169</v>
      </c>
      <c r="AU147" s="20" t="s">
        <v>80</v>
      </c>
    </row>
    <row r="148" s="2" customFormat="1">
      <c r="A148" s="41"/>
      <c r="B148" s="42"/>
      <c r="C148" s="43"/>
      <c r="D148" s="233" t="s">
        <v>171</v>
      </c>
      <c r="E148" s="43"/>
      <c r="F148" s="234" t="s">
        <v>1689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171</v>
      </c>
      <c r="AU148" s="20" t="s">
        <v>80</v>
      </c>
    </row>
    <row r="149" s="2" customFormat="1">
      <c r="A149" s="41"/>
      <c r="B149" s="42"/>
      <c r="C149" s="43"/>
      <c r="D149" s="228" t="s">
        <v>1322</v>
      </c>
      <c r="E149" s="43"/>
      <c r="F149" s="291" t="s">
        <v>1690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1322</v>
      </c>
      <c r="AU149" s="20" t="s">
        <v>80</v>
      </c>
    </row>
    <row r="150" s="13" customFormat="1">
      <c r="A150" s="13"/>
      <c r="B150" s="235"/>
      <c r="C150" s="236"/>
      <c r="D150" s="228" t="s">
        <v>196</v>
      </c>
      <c r="E150" s="237" t="s">
        <v>19</v>
      </c>
      <c r="F150" s="238" t="s">
        <v>1691</v>
      </c>
      <c r="G150" s="236"/>
      <c r="H150" s="239">
        <v>0.99199999999999999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196</v>
      </c>
      <c r="AU150" s="245" t="s">
        <v>80</v>
      </c>
      <c r="AV150" s="13" t="s">
        <v>80</v>
      </c>
      <c r="AW150" s="13" t="s">
        <v>33</v>
      </c>
      <c r="AX150" s="13" t="s">
        <v>71</v>
      </c>
      <c r="AY150" s="245" t="s">
        <v>161</v>
      </c>
    </row>
    <row r="151" s="13" customFormat="1">
      <c r="A151" s="13"/>
      <c r="B151" s="235"/>
      <c r="C151" s="236"/>
      <c r="D151" s="228" t="s">
        <v>196</v>
      </c>
      <c r="E151" s="237" t="s">
        <v>19</v>
      </c>
      <c r="F151" s="238" t="s">
        <v>1692</v>
      </c>
      <c r="G151" s="236"/>
      <c r="H151" s="239">
        <v>0.73199999999999998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196</v>
      </c>
      <c r="AU151" s="245" t="s">
        <v>80</v>
      </c>
      <c r="AV151" s="13" t="s">
        <v>80</v>
      </c>
      <c r="AW151" s="13" t="s">
        <v>33</v>
      </c>
      <c r="AX151" s="13" t="s">
        <v>71</v>
      </c>
      <c r="AY151" s="245" t="s">
        <v>161</v>
      </c>
    </row>
    <row r="152" s="13" customFormat="1">
      <c r="A152" s="13"/>
      <c r="B152" s="235"/>
      <c r="C152" s="236"/>
      <c r="D152" s="228" t="s">
        <v>196</v>
      </c>
      <c r="E152" s="237" t="s">
        <v>19</v>
      </c>
      <c r="F152" s="238" t="s">
        <v>1693</v>
      </c>
      <c r="G152" s="236"/>
      <c r="H152" s="239">
        <v>1.0369999999999999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196</v>
      </c>
      <c r="AU152" s="245" t="s">
        <v>80</v>
      </c>
      <c r="AV152" s="13" t="s">
        <v>80</v>
      </c>
      <c r="AW152" s="13" t="s">
        <v>33</v>
      </c>
      <c r="AX152" s="13" t="s">
        <v>71</v>
      </c>
      <c r="AY152" s="245" t="s">
        <v>161</v>
      </c>
    </row>
    <row r="153" s="14" customFormat="1">
      <c r="A153" s="14"/>
      <c r="B153" s="246"/>
      <c r="C153" s="247"/>
      <c r="D153" s="228" t="s">
        <v>196</v>
      </c>
      <c r="E153" s="248" t="s">
        <v>19</v>
      </c>
      <c r="F153" s="249" t="s">
        <v>198</v>
      </c>
      <c r="G153" s="247"/>
      <c r="H153" s="250">
        <v>2.7610000000000001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196</v>
      </c>
      <c r="AU153" s="256" t="s">
        <v>80</v>
      </c>
      <c r="AV153" s="14" t="s">
        <v>168</v>
      </c>
      <c r="AW153" s="14" t="s">
        <v>33</v>
      </c>
      <c r="AX153" s="14" t="s">
        <v>78</v>
      </c>
      <c r="AY153" s="256" t="s">
        <v>161</v>
      </c>
    </row>
    <row r="154" s="2" customFormat="1" ht="21.75" customHeight="1">
      <c r="A154" s="41"/>
      <c r="B154" s="42"/>
      <c r="C154" s="215" t="s">
        <v>193</v>
      </c>
      <c r="D154" s="215" t="s">
        <v>163</v>
      </c>
      <c r="E154" s="216" t="s">
        <v>1694</v>
      </c>
      <c r="F154" s="217" t="s">
        <v>1695</v>
      </c>
      <c r="G154" s="218" t="s">
        <v>192</v>
      </c>
      <c r="H154" s="219">
        <v>4.282</v>
      </c>
      <c r="I154" s="220"/>
      <c r="J154" s="221">
        <f>ROUND(I154*H154,2)</f>
        <v>0</v>
      </c>
      <c r="K154" s="217" t="s">
        <v>167</v>
      </c>
      <c r="L154" s="47"/>
      <c r="M154" s="222" t="s">
        <v>19</v>
      </c>
      <c r="N154" s="223" t="s">
        <v>42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168</v>
      </c>
      <c r="AT154" s="226" t="s">
        <v>163</v>
      </c>
      <c r="AU154" s="226" t="s">
        <v>80</v>
      </c>
      <c r="AY154" s="20" t="s">
        <v>161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78</v>
      </c>
      <c r="BK154" s="227">
        <f>ROUND(I154*H154,2)</f>
        <v>0</v>
      </c>
      <c r="BL154" s="20" t="s">
        <v>168</v>
      </c>
      <c r="BM154" s="226" t="s">
        <v>224</v>
      </c>
    </row>
    <row r="155" s="2" customFormat="1">
      <c r="A155" s="41"/>
      <c r="B155" s="42"/>
      <c r="C155" s="43"/>
      <c r="D155" s="228" t="s">
        <v>169</v>
      </c>
      <c r="E155" s="43"/>
      <c r="F155" s="229" t="s">
        <v>1696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169</v>
      </c>
      <c r="AU155" s="20" t="s">
        <v>80</v>
      </c>
    </row>
    <row r="156" s="2" customFormat="1">
      <c r="A156" s="41"/>
      <c r="B156" s="42"/>
      <c r="C156" s="43"/>
      <c r="D156" s="233" t="s">
        <v>171</v>
      </c>
      <c r="E156" s="43"/>
      <c r="F156" s="234" t="s">
        <v>1697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171</v>
      </c>
      <c r="AU156" s="20" t="s">
        <v>80</v>
      </c>
    </row>
    <row r="157" s="2" customFormat="1">
      <c r="A157" s="41"/>
      <c r="B157" s="42"/>
      <c r="C157" s="43"/>
      <c r="D157" s="228" t="s">
        <v>1322</v>
      </c>
      <c r="E157" s="43"/>
      <c r="F157" s="291" t="s">
        <v>1690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1322</v>
      </c>
      <c r="AU157" s="20" t="s">
        <v>80</v>
      </c>
    </row>
    <row r="158" s="13" customFormat="1">
      <c r="A158" s="13"/>
      <c r="B158" s="235"/>
      <c r="C158" s="236"/>
      <c r="D158" s="228" t="s">
        <v>196</v>
      </c>
      <c r="E158" s="237" t="s">
        <v>19</v>
      </c>
      <c r="F158" s="238" t="s">
        <v>1698</v>
      </c>
      <c r="G158" s="236"/>
      <c r="H158" s="239">
        <v>3.2709999999999999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196</v>
      </c>
      <c r="AU158" s="245" t="s">
        <v>80</v>
      </c>
      <c r="AV158" s="13" t="s">
        <v>80</v>
      </c>
      <c r="AW158" s="13" t="s">
        <v>33</v>
      </c>
      <c r="AX158" s="13" t="s">
        <v>71</v>
      </c>
      <c r="AY158" s="245" t="s">
        <v>161</v>
      </c>
    </row>
    <row r="159" s="13" customFormat="1">
      <c r="A159" s="13"/>
      <c r="B159" s="235"/>
      <c r="C159" s="236"/>
      <c r="D159" s="228" t="s">
        <v>196</v>
      </c>
      <c r="E159" s="237" t="s">
        <v>19</v>
      </c>
      <c r="F159" s="238" t="s">
        <v>1699</v>
      </c>
      <c r="G159" s="236"/>
      <c r="H159" s="239">
        <v>1.0109999999999999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196</v>
      </c>
      <c r="AU159" s="245" t="s">
        <v>80</v>
      </c>
      <c r="AV159" s="13" t="s">
        <v>80</v>
      </c>
      <c r="AW159" s="13" t="s">
        <v>33</v>
      </c>
      <c r="AX159" s="13" t="s">
        <v>71</v>
      </c>
      <c r="AY159" s="245" t="s">
        <v>161</v>
      </c>
    </row>
    <row r="160" s="14" customFormat="1">
      <c r="A160" s="14"/>
      <c r="B160" s="246"/>
      <c r="C160" s="247"/>
      <c r="D160" s="228" t="s">
        <v>196</v>
      </c>
      <c r="E160" s="248" t="s">
        <v>19</v>
      </c>
      <c r="F160" s="249" t="s">
        <v>198</v>
      </c>
      <c r="G160" s="247"/>
      <c r="H160" s="250">
        <v>4.282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196</v>
      </c>
      <c r="AU160" s="256" t="s">
        <v>80</v>
      </c>
      <c r="AV160" s="14" t="s">
        <v>168</v>
      </c>
      <c r="AW160" s="14" t="s">
        <v>33</v>
      </c>
      <c r="AX160" s="14" t="s">
        <v>78</v>
      </c>
      <c r="AY160" s="256" t="s">
        <v>161</v>
      </c>
    </row>
    <row r="161" s="2" customFormat="1" ht="16.5" customHeight="1">
      <c r="A161" s="41"/>
      <c r="B161" s="42"/>
      <c r="C161" s="215" t="s">
        <v>228</v>
      </c>
      <c r="D161" s="215" t="s">
        <v>163</v>
      </c>
      <c r="E161" s="216" t="s">
        <v>1700</v>
      </c>
      <c r="F161" s="217" t="s">
        <v>1701</v>
      </c>
      <c r="G161" s="218" t="s">
        <v>175</v>
      </c>
      <c r="H161" s="219">
        <v>17.608000000000001</v>
      </c>
      <c r="I161" s="220"/>
      <c r="J161" s="221">
        <f>ROUND(I161*H161,2)</f>
        <v>0</v>
      </c>
      <c r="K161" s="217" t="s">
        <v>167</v>
      </c>
      <c r="L161" s="47"/>
      <c r="M161" s="222" t="s">
        <v>19</v>
      </c>
      <c r="N161" s="223" t="s">
        <v>42</v>
      </c>
      <c r="O161" s="87"/>
      <c r="P161" s="224">
        <f>O161*H161</f>
        <v>0</v>
      </c>
      <c r="Q161" s="224">
        <v>0.00083850999999999999</v>
      </c>
      <c r="R161" s="224">
        <f>Q161*H161</f>
        <v>0.014764484080000001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168</v>
      </c>
      <c r="AT161" s="226" t="s">
        <v>163</v>
      </c>
      <c r="AU161" s="226" t="s">
        <v>80</v>
      </c>
      <c r="AY161" s="20" t="s">
        <v>161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78</v>
      </c>
      <c r="BK161" s="227">
        <f>ROUND(I161*H161,2)</f>
        <v>0</v>
      </c>
      <c r="BL161" s="20" t="s">
        <v>168</v>
      </c>
      <c r="BM161" s="226" t="s">
        <v>231</v>
      </c>
    </row>
    <row r="162" s="2" customFormat="1">
      <c r="A162" s="41"/>
      <c r="B162" s="42"/>
      <c r="C162" s="43"/>
      <c r="D162" s="228" t="s">
        <v>169</v>
      </c>
      <c r="E162" s="43"/>
      <c r="F162" s="229" t="s">
        <v>1702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169</v>
      </c>
      <c r="AU162" s="20" t="s">
        <v>80</v>
      </c>
    </row>
    <row r="163" s="2" customFormat="1">
      <c r="A163" s="41"/>
      <c r="B163" s="42"/>
      <c r="C163" s="43"/>
      <c r="D163" s="233" t="s">
        <v>171</v>
      </c>
      <c r="E163" s="43"/>
      <c r="F163" s="234" t="s">
        <v>1703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171</v>
      </c>
      <c r="AU163" s="20" t="s">
        <v>80</v>
      </c>
    </row>
    <row r="164" s="2" customFormat="1">
      <c r="A164" s="41"/>
      <c r="B164" s="42"/>
      <c r="C164" s="43"/>
      <c r="D164" s="228" t="s">
        <v>1322</v>
      </c>
      <c r="E164" s="43"/>
      <c r="F164" s="291" t="s">
        <v>1704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1322</v>
      </c>
      <c r="AU164" s="20" t="s">
        <v>80</v>
      </c>
    </row>
    <row r="165" s="13" customFormat="1">
      <c r="A165" s="13"/>
      <c r="B165" s="235"/>
      <c r="C165" s="236"/>
      <c r="D165" s="228" t="s">
        <v>196</v>
      </c>
      <c r="E165" s="237" t="s">
        <v>19</v>
      </c>
      <c r="F165" s="238" t="s">
        <v>1705</v>
      </c>
      <c r="G165" s="236"/>
      <c r="H165" s="239">
        <v>2.48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196</v>
      </c>
      <c r="AU165" s="245" t="s">
        <v>80</v>
      </c>
      <c r="AV165" s="13" t="s">
        <v>80</v>
      </c>
      <c r="AW165" s="13" t="s">
        <v>33</v>
      </c>
      <c r="AX165" s="13" t="s">
        <v>71</v>
      </c>
      <c r="AY165" s="245" t="s">
        <v>161</v>
      </c>
    </row>
    <row r="166" s="13" customFormat="1">
      <c r="A166" s="13"/>
      <c r="B166" s="235"/>
      <c r="C166" s="236"/>
      <c r="D166" s="228" t="s">
        <v>196</v>
      </c>
      <c r="E166" s="237" t="s">
        <v>19</v>
      </c>
      <c r="F166" s="238" t="s">
        <v>1706</v>
      </c>
      <c r="G166" s="236"/>
      <c r="H166" s="239">
        <v>1.8300000000000001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196</v>
      </c>
      <c r="AU166" s="245" t="s">
        <v>80</v>
      </c>
      <c r="AV166" s="13" t="s">
        <v>80</v>
      </c>
      <c r="AW166" s="13" t="s">
        <v>33</v>
      </c>
      <c r="AX166" s="13" t="s">
        <v>71</v>
      </c>
      <c r="AY166" s="245" t="s">
        <v>161</v>
      </c>
    </row>
    <row r="167" s="13" customFormat="1">
      <c r="A167" s="13"/>
      <c r="B167" s="235"/>
      <c r="C167" s="236"/>
      <c r="D167" s="228" t="s">
        <v>196</v>
      </c>
      <c r="E167" s="237" t="s">
        <v>19</v>
      </c>
      <c r="F167" s="238" t="s">
        <v>1707</v>
      </c>
      <c r="G167" s="236"/>
      <c r="H167" s="239">
        <v>2.5920000000000001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196</v>
      </c>
      <c r="AU167" s="245" t="s">
        <v>80</v>
      </c>
      <c r="AV167" s="13" t="s">
        <v>80</v>
      </c>
      <c r="AW167" s="13" t="s">
        <v>33</v>
      </c>
      <c r="AX167" s="13" t="s">
        <v>71</v>
      </c>
      <c r="AY167" s="245" t="s">
        <v>161</v>
      </c>
    </row>
    <row r="168" s="13" customFormat="1">
      <c r="A168" s="13"/>
      <c r="B168" s="235"/>
      <c r="C168" s="236"/>
      <c r="D168" s="228" t="s">
        <v>196</v>
      </c>
      <c r="E168" s="237" t="s">
        <v>19</v>
      </c>
      <c r="F168" s="238" t="s">
        <v>1708</v>
      </c>
      <c r="G168" s="236"/>
      <c r="H168" s="239">
        <v>8.1780000000000008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196</v>
      </c>
      <c r="AU168" s="245" t="s">
        <v>80</v>
      </c>
      <c r="AV168" s="13" t="s">
        <v>80</v>
      </c>
      <c r="AW168" s="13" t="s">
        <v>33</v>
      </c>
      <c r="AX168" s="13" t="s">
        <v>71</v>
      </c>
      <c r="AY168" s="245" t="s">
        <v>161</v>
      </c>
    </row>
    <row r="169" s="13" customFormat="1">
      <c r="A169" s="13"/>
      <c r="B169" s="235"/>
      <c r="C169" s="236"/>
      <c r="D169" s="228" t="s">
        <v>196</v>
      </c>
      <c r="E169" s="237" t="s">
        <v>19</v>
      </c>
      <c r="F169" s="238" t="s">
        <v>1709</v>
      </c>
      <c r="G169" s="236"/>
      <c r="H169" s="239">
        <v>2.528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196</v>
      </c>
      <c r="AU169" s="245" t="s">
        <v>80</v>
      </c>
      <c r="AV169" s="13" t="s">
        <v>80</v>
      </c>
      <c r="AW169" s="13" t="s">
        <v>33</v>
      </c>
      <c r="AX169" s="13" t="s">
        <v>71</v>
      </c>
      <c r="AY169" s="245" t="s">
        <v>161</v>
      </c>
    </row>
    <row r="170" s="14" customFormat="1">
      <c r="A170" s="14"/>
      <c r="B170" s="246"/>
      <c r="C170" s="247"/>
      <c r="D170" s="228" t="s">
        <v>196</v>
      </c>
      <c r="E170" s="248" t="s">
        <v>19</v>
      </c>
      <c r="F170" s="249" t="s">
        <v>198</v>
      </c>
      <c r="G170" s="247"/>
      <c r="H170" s="250">
        <v>17.608000000000001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196</v>
      </c>
      <c r="AU170" s="256" t="s">
        <v>80</v>
      </c>
      <c r="AV170" s="14" t="s">
        <v>168</v>
      </c>
      <c r="AW170" s="14" t="s">
        <v>33</v>
      </c>
      <c r="AX170" s="14" t="s">
        <v>78</v>
      </c>
      <c r="AY170" s="256" t="s">
        <v>161</v>
      </c>
    </row>
    <row r="171" s="2" customFormat="1" ht="16.5" customHeight="1">
      <c r="A171" s="41"/>
      <c r="B171" s="42"/>
      <c r="C171" s="215" t="s">
        <v>8</v>
      </c>
      <c r="D171" s="215" t="s">
        <v>163</v>
      </c>
      <c r="E171" s="216" t="s">
        <v>1710</v>
      </c>
      <c r="F171" s="217" t="s">
        <v>1711</v>
      </c>
      <c r="G171" s="218" t="s">
        <v>175</v>
      </c>
      <c r="H171" s="219">
        <v>17.608000000000001</v>
      </c>
      <c r="I171" s="220"/>
      <c r="J171" s="221">
        <f>ROUND(I171*H171,2)</f>
        <v>0</v>
      </c>
      <c r="K171" s="217" t="s">
        <v>167</v>
      </c>
      <c r="L171" s="47"/>
      <c r="M171" s="222" t="s">
        <v>19</v>
      </c>
      <c r="N171" s="223" t="s">
        <v>42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168</v>
      </c>
      <c r="AT171" s="226" t="s">
        <v>163</v>
      </c>
      <c r="AU171" s="226" t="s">
        <v>80</v>
      </c>
      <c r="AY171" s="20" t="s">
        <v>161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78</v>
      </c>
      <c r="BK171" s="227">
        <f>ROUND(I171*H171,2)</f>
        <v>0</v>
      </c>
      <c r="BL171" s="20" t="s">
        <v>168</v>
      </c>
      <c r="BM171" s="226" t="s">
        <v>237</v>
      </c>
    </row>
    <row r="172" s="2" customFormat="1">
      <c r="A172" s="41"/>
      <c r="B172" s="42"/>
      <c r="C172" s="43"/>
      <c r="D172" s="228" t="s">
        <v>169</v>
      </c>
      <c r="E172" s="43"/>
      <c r="F172" s="229" t="s">
        <v>1712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169</v>
      </c>
      <c r="AU172" s="20" t="s">
        <v>80</v>
      </c>
    </row>
    <row r="173" s="2" customFormat="1">
      <c r="A173" s="41"/>
      <c r="B173" s="42"/>
      <c r="C173" s="43"/>
      <c r="D173" s="233" t="s">
        <v>171</v>
      </c>
      <c r="E173" s="43"/>
      <c r="F173" s="234" t="s">
        <v>1713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171</v>
      </c>
      <c r="AU173" s="20" t="s">
        <v>80</v>
      </c>
    </row>
    <row r="174" s="2" customFormat="1">
      <c r="A174" s="41"/>
      <c r="B174" s="42"/>
      <c r="C174" s="43"/>
      <c r="D174" s="228" t="s">
        <v>1322</v>
      </c>
      <c r="E174" s="43"/>
      <c r="F174" s="291" t="s">
        <v>1704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1322</v>
      </c>
      <c r="AU174" s="20" t="s">
        <v>80</v>
      </c>
    </row>
    <row r="175" s="13" customFormat="1">
      <c r="A175" s="13"/>
      <c r="B175" s="235"/>
      <c r="C175" s="236"/>
      <c r="D175" s="228" t="s">
        <v>196</v>
      </c>
      <c r="E175" s="237" t="s">
        <v>19</v>
      </c>
      <c r="F175" s="238" t="s">
        <v>1705</v>
      </c>
      <c r="G175" s="236"/>
      <c r="H175" s="239">
        <v>2.48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196</v>
      </c>
      <c r="AU175" s="245" t="s">
        <v>80</v>
      </c>
      <c r="AV175" s="13" t="s">
        <v>80</v>
      </c>
      <c r="AW175" s="13" t="s">
        <v>33</v>
      </c>
      <c r="AX175" s="13" t="s">
        <v>71</v>
      </c>
      <c r="AY175" s="245" t="s">
        <v>161</v>
      </c>
    </row>
    <row r="176" s="13" customFormat="1">
      <c r="A176" s="13"/>
      <c r="B176" s="235"/>
      <c r="C176" s="236"/>
      <c r="D176" s="228" t="s">
        <v>196</v>
      </c>
      <c r="E176" s="237" t="s">
        <v>19</v>
      </c>
      <c r="F176" s="238" t="s">
        <v>1706</v>
      </c>
      <c r="G176" s="236"/>
      <c r="H176" s="239">
        <v>1.8300000000000001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196</v>
      </c>
      <c r="AU176" s="245" t="s">
        <v>80</v>
      </c>
      <c r="AV176" s="13" t="s">
        <v>80</v>
      </c>
      <c r="AW176" s="13" t="s">
        <v>33</v>
      </c>
      <c r="AX176" s="13" t="s">
        <v>71</v>
      </c>
      <c r="AY176" s="245" t="s">
        <v>161</v>
      </c>
    </row>
    <row r="177" s="13" customFormat="1">
      <c r="A177" s="13"/>
      <c r="B177" s="235"/>
      <c r="C177" s="236"/>
      <c r="D177" s="228" t="s">
        <v>196</v>
      </c>
      <c r="E177" s="237" t="s">
        <v>19</v>
      </c>
      <c r="F177" s="238" t="s">
        <v>1707</v>
      </c>
      <c r="G177" s="236"/>
      <c r="H177" s="239">
        <v>2.5920000000000001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196</v>
      </c>
      <c r="AU177" s="245" t="s">
        <v>80</v>
      </c>
      <c r="AV177" s="13" t="s">
        <v>80</v>
      </c>
      <c r="AW177" s="13" t="s">
        <v>33</v>
      </c>
      <c r="AX177" s="13" t="s">
        <v>71</v>
      </c>
      <c r="AY177" s="245" t="s">
        <v>161</v>
      </c>
    </row>
    <row r="178" s="13" customFormat="1">
      <c r="A178" s="13"/>
      <c r="B178" s="235"/>
      <c r="C178" s="236"/>
      <c r="D178" s="228" t="s">
        <v>196</v>
      </c>
      <c r="E178" s="237" t="s">
        <v>19</v>
      </c>
      <c r="F178" s="238" t="s">
        <v>1708</v>
      </c>
      <c r="G178" s="236"/>
      <c r="H178" s="239">
        <v>8.1780000000000008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196</v>
      </c>
      <c r="AU178" s="245" t="s">
        <v>80</v>
      </c>
      <c r="AV178" s="13" t="s">
        <v>80</v>
      </c>
      <c r="AW178" s="13" t="s">
        <v>33</v>
      </c>
      <c r="AX178" s="13" t="s">
        <v>71</v>
      </c>
      <c r="AY178" s="245" t="s">
        <v>161</v>
      </c>
    </row>
    <row r="179" s="13" customFormat="1">
      <c r="A179" s="13"/>
      <c r="B179" s="235"/>
      <c r="C179" s="236"/>
      <c r="D179" s="228" t="s">
        <v>196</v>
      </c>
      <c r="E179" s="237" t="s">
        <v>19</v>
      </c>
      <c r="F179" s="238" t="s">
        <v>1709</v>
      </c>
      <c r="G179" s="236"/>
      <c r="H179" s="239">
        <v>2.528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196</v>
      </c>
      <c r="AU179" s="245" t="s">
        <v>80</v>
      </c>
      <c r="AV179" s="13" t="s">
        <v>80</v>
      </c>
      <c r="AW179" s="13" t="s">
        <v>33</v>
      </c>
      <c r="AX179" s="13" t="s">
        <v>71</v>
      </c>
      <c r="AY179" s="245" t="s">
        <v>161</v>
      </c>
    </row>
    <row r="180" s="14" customFormat="1">
      <c r="A180" s="14"/>
      <c r="B180" s="246"/>
      <c r="C180" s="247"/>
      <c r="D180" s="228" t="s">
        <v>196</v>
      </c>
      <c r="E180" s="248" t="s">
        <v>19</v>
      </c>
      <c r="F180" s="249" t="s">
        <v>198</v>
      </c>
      <c r="G180" s="247"/>
      <c r="H180" s="250">
        <v>17.608000000000001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196</v>
      </c>
      <c r="AU180" s="256" t="s">
        <v>80</v>
      </c>
      <c r="AV180" s="14" t="s">
        <v>168</v>
      </c>
      <c r="AW180" s="14" t="s">
        <v>33</v>
      </c>
      <c r="AX180" s="14" t="s">
        <v>78</v>
      </c>
      <c r="AY180" s="256" t="s">
        <v>161</v>
      </c>
    </row>
    <row r="181" s="2" customFormat="1" ht="21.75" customHeight="1">
      <c r="A181" s="41"/>
      <c r="B181" s="42"/>
      <c r="C181" s="215" t="s">
        <v>240</v>
      </c>
      <c r="D181" s="215" t="s">
        <v>163</v>
      </c>
      <c r="E181" s="216" t="s">
        <v>1714</v>
      </c>
      <c r="F181" s="217" t="s">
        <v>1715</v>
      </c>
      <c r="G181" s="218" t="s">
        <v>192</v>
      </c>
      <c r="H181" s="219">
        <v>2.911</v>
      </c>
      <c r="I181" s="220"/>
      <c r="J181" s="221">
        <f>ROUND(I181*H181,2)</f>
        <v>0</v>
      </c>
      <c r="K181" s="217" t="s">
        <v>167</v>
      </c>
      <c r="L181" s="47"/>
      <c r="M181" s="222" t="s">
        <v>19</v>
      </c>
      <c r="N181" s="223" t="s">
        <v>42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168</v>
      </c>
      <c r="AT181" s="226" t="s">
        <v>163</v>
      </c>
      <c r="AU181" s="226" t="s">
        <v>80</v>
      </c>
      <c r="AY181" s="20" t="s">
        <v>161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78</v>
      </c>
      <c r="BK181" s="227">
        <f>ROUND(I181*H181,2)</f>
        <v>0</v>
      </c>
      <c r="BL181" s="20" t="s">
        <v>168</v>
      </c>
      <c r="BM181" s="226" t="s">
        <v>245</v>
      </c>
    </row>
    <row r="182" s="2" customFormat="1">
      <c r="A182" s="41"/>
      <c r="B182" s="42"/>
      <c r="C182" s="43"/>
      <c r="D182" s="228" t="s">
        <v>169</v>
      </c>
      <c r="E182" s="43"/>
      <c r="F182" s="229" t="s">
        <v>1716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169</v>
      </c>
      <c r="AU182" s="20" t="s">
        <v>80</v>
      </c>
    </row>
    <row r="183" s="2" customFormat="1">
      <c r="A183" s="41"/>
      <c r="B183" s="42"/>
      <c r="C183" s="43"/>
      <c r="D183" s="233" t="s">
        <v>171</v>
      </c>
      <c r="E183" s="43"/>
      <c r="F183" s="234" t="s">
        <v>1717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171</v>
      </c>
      <c r="AU183" s="20" t="s">
        <v>80</v>
      </c>
    </row>
    <row r="184" s="2" customFormat="1">
      <c r="A184" s="41"/>
      <c r="B184" s="42"/>
      <c r="C184" s="43"/>
      <c r="D184" s="228" t="s">
        <v>1322</v>
      </c>
      <c r="E184" s="43"/>
      <c r="F184" s="291" t="s">
        <v>1690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1322</v>
      </c>
      <c r="AU184" s="20" t="s">
        <v>80</v>
      </c>
    </row>
    <row r="185" s="13" customFormat="1">
      <c r="A185" s="13"/>
      <c r="B185" s="235"/>
      <c r="C185" s="236"/>
      <c r="D185" s="228" t="s">
        <v>196</v>
      </c>
      <c r="E185" s="237" t="s">
        <v>19</v>
      </c>
      <c r="F185" s="238" t="s">
        <v>1718</v>
      </c>
      <c r="G185" s="236"/>
      <c r="H185" s="239">
        <v>2.911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196</v>
      </c>
      <c r="AU185" s="245" t="s">
        <v>80</v>
      </c>
      <c r="AV185" s="13" t="s">
        <v>80</v>
      </c>
      <c r="AW185" s="13" t="s">
        <v>33</v>
      </c>
      <c r="AX185" s="13" t="s">
        <v>71</v>
      </c>
      <c r="AY185" s="245" t="s">
        <v>161</v>
      </c>
    </row>
    <row r="186" s="14" customFormat="1">
      <c r="A186" s="14"/>
      <c r="B186" s="246"/>
      <c r="C186" s="247"/>
      <c r="D186" s="228" t="s">
        <v>196</v>
      </c>
      <c r="E186" s="248" t="s">
        <v>19</v>
      </c>
      <c r="F186" s="249" t="s">
        <v>198</v>
      </c>
      <c r="G186" s="247"/>
      <c r="H186" s="250">
        <v>2.911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196</v>
      </c>
      <c r="AU186" s="256" t="s">
        <v>80</v>
      </c>
      <c r="AV186" s="14" t="s">
        <v>168</v>
      </c>
      <c r="AW186" s="14" t="s">
        <v>33</v>
      </c>
      <c r="AX186" s="14" t="s">
        <v>78</v>
      </c>
      <c r="AY186" s="256" t="s">
        <v>161</v>
      </c>
    </row>
    <row r="187" s="2" customFormat="1" ht="16.5" customHeight="1">
      <c r="A187" s="41"/>
      <c r="B187" s="42"/>
      <c r="C187" s="215" t="s">
        <v>207</v>
      </c>
      <c r="D187" s="215" t="s">
        <v>163</v>
      </c>
      <c r="E187" s="216" t="s">
        <v>1719</v>
      </c>
      <c r="F187" s="217" t="s">
        <v>1720</v>
      </c>
      <c r="G187" s="218" t="s">
        <v>192</v>
      </c>
      <c r="H187" s="219">
        <v>40.066000000000002</v>
      </c>
      <c r="I187" s="220"/>
      <c r="J187" s="221">
        <f>ROUND(I187*H187,2)</f>
        <v>0</v>
      </c>
      <c r="K187" s="217" t="s">
        <v>167</v>
      </c>
      <c r="L187" s="47"/>
      <c r="M187" s="222" t="s">
        <v>19</v>
      </c>
      <c r="N187" s="223" t="s">
        <v>42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168</v>
      </c>
      <c r="AT187" s="226" t="s">
        <v>163</v>
      </c>
      <c r="AU187" s="226" t="s">
        <v>80</v>
      </c>
      <c r="AY187" s="20" t="s">
        <v>161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78</v>
      </c>
      <c r="BK187" s="227">
        <f>ROUND(I187*H187,2)</f>
        <v>0</v>
      </c>
      <c r="BL187" s="20" t="s">
        <v>168</v>
      </c>
      <c r="BM187" s="226" t="s">
        <v>250</v>
      </c>
    </row>
    <row r="188" s="2" customFormat="1">
      <c r="A188" s="41"/>
      <c r="B188" s="42"/>
      <c r="C188" s="43"/>
      <c r="D188" s="228" t="s">
        <v>169</v>
      </c>
      <c r="E188" s="43"/>
      <c r="F188" s="229" t="s">
        <v>1721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169</v>
      </c>
      <c r="AU188" s="20" t="s">
        <v>80</v>
      </c>
    </row>
    <row r="189" s="2" customFormat="1">
      <c r="A189" s="41"/>
      <c r="B189" s="42"/>
      <c r="C189" s="43"/>
      <c r="D189" s="233" t="s">
        <v>171</v>
      </c>
      <c r="E189" s="43"/>
      <c r="F189" s="234" t="s">
        <v>1722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171</v>
      </c>
      <c r="AU189" s="20" t="s">
        <v>80</v>
      </c>
    </row>
    <row r="190" s="2" customFormat="1">
      <c r="A190" s="41"/>
      <c r="B190" s="42"/>
      <c r="C190" s="43"/>
      <c r="D190" s="228" t="s">
        <v>1322</v>
      </c>
      <c r="E190" s="43"/>
      <c r="F190" s="291" t="s">
        <v>1723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1322</v>
      </c>
      <c r="AU190" s="20" t="s">
        <v>80</v>
      </c>
    </row>
    <row r="191" s="13" customFormat="1">
      <c r="A191" s="13"/>
      <c r="B191" s="235"/>
      <c r="C191" s="236"/>
      <c r="D191" s="228" t="s">
        <v>196</v>
      </c>
      <c r="E191" s="237" t="s">
        <v>19</v>
      </c>
      <c r="F191" s="238" t="s">
        <v>1724</v>
      </c>
      <c r="G191" s="236"/>
      <c r="H191" s="239">
        <v>40.066000000000002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196</v>
      </c>
      <c r="AU191" s="245" t="s">
        <v>80</v>
      </c>
      <c r="AV191" s="13" t="s">
        <v>80</v>
      </c>
      <c r="AW191" s="13" t="s">
        <v>33</v>
      </c>
      <c r="AX191" s="13" t="s">
        <v>71</v>
      </c>
      <c r="AY191" s="245" t="s">
        <v>161</v>
      </c>
    </row>
    <row r="192" s="14" customFormat="1">
      <c r="A192" s="14"/>
      <c r="B192" s="246"/>
      <c r="C192" s="247"/>
      <c r="D192" s="228" t="s">
        <v>196</v>
      </c>
      <c r="E192" s="248" t="s">
        <v>19</v>
      </c>
      <c r="F192" s="249" t="s">
        <v>198</v>
      </c>
      <c r="G192" s="247"/>
      <c r="H192" s="250">
        <v>40.066000000000002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196</v>
      </c>
      <c r="AU192" s="256" t="s">
        <v>80</v>
      </c>
      <c r="AV192" s="14" t="s">
        <v>168</v>
      </c>
      <c r="AW192" s="14" t="s">
        <v>33</v>
      </c>
      <c r="AX192" s="14" t="s">
        <v>78</v>
      </c>
      <c r="AY192" s="256" t="s">
        <v>161</v>
      </c>
    </row>
    <row r="193" s="2" customFormat="1" ht="16.5" customHeight="1">
      <c r="A193" s="41"/>
      <c r="B193" s="42"/>
      <c r="C193" s="215" t="s">
        <v>253</v>
      </c>
      <c r="D193" s="215" t="s">
        <v>163</v>
      </c>
      <c r="E193" s="216" t="s">
        <v>1725</v>
      </c>
      <c r="F193" s="217" t="s">
        <v>1726</v>
      </c>
      <c r="G193" s="218" t="s">
        <v>192</v>
      </c>
      <c r="H193" s="219">
        <v>1.9910000000000001</v>
      </c>
      <c r="I193" s="220"/>
      <c r="J193" s="221">
        <f>ROUND(I193*H193,2)</f>
        <v>0</v>
      </c>
      <c r="K193" s="217" t="s">
        <v>167</v>
      </c>
      <c r="L193" s="47"/>
      <c r="M193" s="222" t="s">
        <v>19</v>
      </c>
      <c r="N193" s="223" t="s">
        <v>42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168</v>
      </c>
      <c r="AT193" s="226" t="s">
        <v>163</v>
      </c>
      <c r="AU193" s="226" t="s">
        <v>80</v>
      </c>
      <c r="AY193" s="20" t="s">
        <v>161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78</v>
      </c>
      <c r="BK193" s="227">
        <f>ROUND(I193*H193,2)</f>
        <v>0</v>
      </c>
      <c r="BL193" s="20" t="s">
        <v>168</v>
      </c>
      <c r="BM193" s="226" t="s">
        <v>256</v>
      </c>
    </row>
    <row r="194" s="2" customFormat="1">
      <c r="A194" s="41"/>
      <c r="B194" s="42"/>
      <c r="C194" s="43"/>
      <c r="D194" s="228" t="s">
        <v>169</v>
      </c>
      <c r="E194" s="43"/>
      <c r="F194" s="229" t="s">
        <v>1727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169</v>
      </c>
      <c r="AU194" s="20" t="s">
        <v>80</v>
      </c>
    </row>
    <row r="195" s="2" customFormat="1">
      <c r="A195" s="41"/>
      <c r="B195" s="42"/>
      <c r="C195" s="43"/>
      <c r="D195" s="233" t="s">
        <v>171</v>
      </c>
      <c r="E195" s="43"/>
      <c r="F195" s="234" t="s">
        <v>1728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171</v>
      </c>
      <c r="AU195" s="20" t="s">
        <v>80</v>
      </c>
    </row>
    <row r="196" s="2" customFormat="1">
      <c r="A196" s="41"/>
      <c r="B196" s="42"/>
      <c r="C196" s="43"/>
      <c r="D196" s="228" t="s">
        <v>1322</v>
      </c>
      <c r="E196" s="43"/>
      <c r="F196" s="291" t="s">
        <v>1729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1322</v>
      </c>
      <c r="AU196" s="20" t="s">
        <v>80</v>
      </c>
    </row>
    <row r="197" s="13" customFormat="1">
      <c r="A197" s="13"/>
      <c r="B197" s="235"/>
      <c r="C197" s="236"/>
      <c r="D197" s="228" t="s">
        <v>196</v>
      </c>
      <c r="E197" s="237" t="s">
        <v>19</v>
      </c>
      <c r="F197" s="238" t="s">
        <v>1730</v>
      </c>
      <c r="G197" s="236"/>
      <c r="H197" s="239">
        <v>0.158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196</v>
      </c>
      <c r="AU197" s="245" t="s">
        <v>80</v>
      </c>
      <c r="AV197" s="13" t="s">
        <v>80</v>
      </c>
      <c r="AW197" s="13" t="s">
        <v>33</v>
      </c>
      <c r="AX197" s="13" t="s">
        <v>71</v>
      </c>
      <c r="AY197" s="245" t="s">
        <v>161</v>
      </c>
    </row>
    <row r="198" s="13" customFormat="1">
      <c r="A198" s="13"/>
      <c r="B198" s="235"/>
      <c r="C198" s="236"/>
      <c r="D198" s="228" t="s">
        <v>196</v>
      </c>
      <c r="E198" s="237" t="s">
        <v>19</v>
      </c>
      <c r="F198" s="238" t="s">
        <v>1731</v>
      </c>
      <c r="G198" s="236"/>
      <c r="H198" s="239">
        <v>0.316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196</v>
      </c>
      <c r="AU198" s="245" t="s">
        <v>80</v>
      </c>
      <c r="AV198" s="13" t="s">
        <v>80</v>
      </c>
      <c r="AW198" s="13" t="s">
        <v>33</v>
      </c>
      <c r="AX198" s="13" t="s">
        <v>71</v>
      </c>
      <c r="AY198" s="245" t="s">
        <v>161</v>
      </c>
    </row>
    <row r="199" s="13" customFormat="1">
      <c r="A199" s="13"/>
      <c r="B199" s="235"/>
      <c r="C199" s="236"/>
      <c r="D199" s="228" t="s">
        <v>196</v>
      </c>
      <c r="E199" s="237" t="s">
        <v>19</v>
      </c>
      <c r="F199" s="238" t="s">
        <v>1732</v>
      </c>
      <c r="G199" s="236"/>
      <c r="H199" s="239">
        <v>0.23699999999999999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196</v>
      </c>
      <c r="AU199" s="245" t="s">
        <v>80</v>
      </c>
      <c r="AV199" s="13" t="s">
        <v>80</v>
      </c>
      <c r="AW199" s="13" t="s">
        <v>33</v>
      </c>
      <c r="AX199" s="13" t="s">
        <v>71</v>
      </c>
      <c r="AY199" s="245" t="s">
        <v>161</v>
      </c>
    </row>
    <row r="200" s="13" customFormat="1">
      <c r="A200" s="13"/>
      <c r="B200" s="235"/>
      <c r="C200" s="236"/>
      <c r="D200" s="228" t="s">
        <v>196</v>
      </c>
      <c r="E200" s="237" t="s">
        <v>19</v>
      </c>
      <c r="F200" s="238" t="s">
        <v>1733</v>
      </c>
      <c r="G200" s="236"/>
      <c r="H200" s="239">
        <v>0.28399999999999997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196</v>
      </c>
      <c r="AU200" s="245" t="s">
        <v>80</v>
      </c>
      <c r="AV200" s="13" t="s">
        <v>80</v>
      </c>
      <c r="AW200" s="13" t="s">
        <v>33</v>
      </c>
      <c r="AX200" s="13" t="s">
        <v>71</v>
      </c>
      <c r="AY200" s="245" t="s">
        <v>161</v>
      </c>
    </row>
    <row r="201" s="13" customFormat="1">
      <c r="A201" s="13"/>
      <c r="B201" s="235"/>
      <c r="C201" s="236"/>
      <c r="D201" s="228" t="s">
        <v>196</v>
      </c>
      <c r="E201" s="237" t="s">
        <v>19</v>
      </c>
      <c r="F201" s="238" t="s">
        <v>1734</v>
      </c>
      <c r="G201" s="236"/>
      <c r="H201" s="239">
        <v>0.74299999999999999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196</v>
      </c>
      <c r="AU201" s="245" t="s">
        <v>80</v>
      </c>
      <c r="AV201" s="13" t="s">
        <v>80</v>
      </c>
      <c r="AW201" s="13" t="s">
        <v>33</v>
      </c>
      <c r="AX201" s="13" t="s">
        <v>71</v>
      </c>
      <c r="AY201" s="245" t="s">
        <v>161</v>
      </c>
    </row>
    <row r="202" s="13" customFormat="1">
      <c r="A202" s="13"/>
      <c r="B202" s="235"/>
      <c r="C202" s="236"/>
      <c r="D202" s="228" t="s">
        <v>196</v>
      </c>
      <c r="E202" s="237" t="s">
        <v>19</v>
      </c>
      <c r="F202" s="238" t="s">
        <v>1735</v>
      </c>
      <c r="G202" s="236"/>
      <c r="H202" s="239">
        <v>0.253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196</v>
      </c>
      <c r="AU202" s="245" t="s">
        <v>80</v>
      </c>
      <c r="AV202" s="13" t="s">
        <v>80</v>
      </c>
      <c r="AW202" s="13" t="s">
        <v>33</v>
      </c>
      <c r="AX202" s="13" t="s">
        <v>71</v>
      </c>
      <c r="AY202" s="245" t="s">
        <v>161</v>
      </c>
    </row>
    <row r="203" s="14" customFormat="1">
      <c r="A203" s="14"/>
      <c r="B203" s="246"/>
      <c r="C203" s="247"/>
      <c r="D203" s="228" t="s">
        <v>196</v>
      </c>
      <c r="E203" s="248" t="s">
        <v>19</v>
      </c>
      <c r="F203" s="249" t="s">
        <v>198</v>
      </c>
      <c r="G203" s="247"/>
      <c r="H203" s="250">
        <v>1.9910000000000001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196</v>
      </c>
      <c r="AU203" s="256" t="s">
        <v>80</v>
      </c>
      <c r="AV203" s="14" t="s">
        <v>168</v>
      </c>
      <c r="AW203" s="14" t="s">
        <v>33</v>
      </c>
      <c r="AX203" s="14" t="s">
        <v>78</v>
      </c>
      <c r="AY203" s="256" t="s">
        <v>161</v>
      </c>
    </row>
    <row r="204" s="2" customFormat="1" ht="16.5" customHeight="1">
      <c r="A204" s="41"/>
      <c r="B204" s="42"/>
      <c r="C204" s="215" t="s">
        <v>212</v>
      </c>
      <c r="D204" s="215" t="s">
        <v>163</v>
      </c>
      <c r="E204" s="216" t="s">
        <v>1736</v>
      </c>
      <c r="F204" s="217" t="s">
        <v>1737</v>
      </c>
      <c r="G204" s="218" t="s">
        <v>192</v>
      </c>
      <c r="H204" s="219">
        <v>1.9910000000000001</v>
      </c>
      <c r="I204" s="220"/>
      <c r="J204" s="221">
        <f>ROUND(I204*H204,2)</f>
        <v>0</v>
      </c>
      <c r="K204" s="217" t="s">
        <v>167</v>
      </c>
      <c r="L204" s="47"/>
      <c r="M204" s="222" t="s">
        <v>19</v>
      </c>
      <c r="N204" s="223" t="s">
        <v>42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168</v>
      </c>
      <c r="AT204" s="226" t="s">
        <v>163</v>
      </c>
      <c r="AU204" s="226" t="s">
        <v>80</v>
      </c>
      <c r="AY204" s="20" t="s">
        <v>161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78</v>
      </c>
      <c r="BK204" s="227">
        <f>ROUND(I204*H204,2)</f>
        <v>0</v>
      </c>
      <c r="BL204" s="20" t="s">
        <v>168</v>
      </c>
      <c r="BM204" s="226" t="s">
        <v>262</v>
      </c>
    </row>
    <row r="205" s="2" customFormat="1">
      <c r="A205" s="41"/>
      <c r="B205" s="42"/>
      <c r="C205" s="43"/>
      <c r="D205" s="228" t="s">
        <v>169</v>
      </c>
      <c r="E205" s="43"/>
      <c r="F205" s="229" t="s">
        <v>1738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169</v>
      </c>
      <c r="AU205" s="20" t="s">
        <v>80</v>
      </c>
    </row>
    <row r="206" s="2" customFormat="1">
      <c r="A206" s="41"/>
      <c r="B206" s="42"/>
      <c r="C206" s="43"/>
      <c r="D206" s="233" t="s">
        <v>171</v>
      </c>
      <c r="E206" s="43"/>
      <c r="F206" s="234" t="s">
        <v>1739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171</v>
      </c>
      <c r="AU206" s="20" t="s">
        <v>80</v>
      </c>
    </row>
    <row r="207" s="2" customFormat="1">
      <c r="A207" s="41"/>
      <c r="B207" s="42"/>
      <c r="C207" s="43"/>
      <c r="D207" s="228" t="s">
        <v>1322</v>
      </c>
      <c r="E207" s="43"/>
      <c r="F207" s="291" t="s">
        <v>1729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1322</v>
      </c>
      <c r="AU207" s="20" t="s">
        <v>80</v>
      </c>
    </row>
    <row r="208" s="13" customFormat="1">
      <c r="A208" s="13"/>
      <c r="B208" s="235"/>
      <c r="C208" s="236"/>
      <c r="D208" s="228" t="s">
        <v>196</v>
      </c>
      <c r="E208" s="237" t="s">
        <v>19</v>
      </c>
      <c r="F208" s="238" t="s">
        <v>1730</v>
      </c>
      <c r="G208" s="236"/>
      <c r="H208" s="239">
        <v>0.158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196</v>
      </c>
      <c r="AU208" s="245" t="s">
        <v>80</v>
      </c>
      <c r="AV208" s="13" t="s">
        <v>80</v>
      </c>
      <c r="AW208" s="13" t="s">
        <v>33</v>
      </c>
      <c r="AX208" s="13" t="s">
        <v>71</v>
      </c>
      <c r="AY208" s="245" t="s">
        <v>161</v>
      </c>
    </row>
    <row r="209" s="13" customFormat="1">
      <c r="A209" s="13"/>
      <c r="B209" s="235"/>
      <c r="C209" s="236"/>
      <c r="D209" s="228" t="s">
        <v>196</v>
      </c>
      <c r="E209" s="237" t="s">
        <v>19</v>
      </c>
      <c r="F209" s="238" t="s">
        <v>1731</v>
      </c>
      <c r="G209" s="236"/>
      <c r="H209" s="239">
        <v>0.316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196</v>
      </c>
      <c r="AU209" s="245" t="s">
        <v>80</v>
      </c>
      <c r="AV209" s="13" t="s">
        <v>80</v>
      </c>
      <c r="AW209" s="13" t="s">
        <v>33</v>
      </c>
      <c r="AX209" s="13" t="s">
        <v>71</v>
      </c>
      <c r="AY209" s="245" t="s">
        <v>161</v>
      </c>
    </row>
    <row r="210" s="13" customFormat="1">
      <c r="A210" s="13"/>
      <c r="B210" s="235"/>
      <c r="C210" s="236"/>
      <c r="D210" s="228" t="s">
        <v>196</v>
      </c>
      <c r="E210" s="237" t="s">
        <v>19</v>
      </c>
      <c r="F210" s="238" t="s">
        <v>1732</v>
      </c>
      <c r="G210" s="236"/>
      <c r="H210" s="239">
        <v>0.23699999999999999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196</v>
      </c>
      <c r="AU210" s="245" t="s">
        <v>80</v>
      </c>
      <c r="AV210" s="13" t="s">
        <v>80</v>
      </c>
      <c r="AW210" s="13" t="s">
        <v>33</v>
      </c>
      <c r="AX210" s="13" t="s">
        <v>71</v>
      </c>
      <c r="AY210" s="245" t="s">
        <v>161</v>
      </c>
    </row>
    <row r="211" s="13" customFormat="1">
      <c r="A211" s="13"/>
      <c r="B211" s="235"/>
      <c r="C211" s="236"/>
      <c r="D211" s="228" t="s">
        <v>196</v>
      </c>
      <c r="E211" s="237" t="s">
        <v>19</v>
      </c>
      <c r="F211" s="238" t="s">
        <v>1733</v>
      </c>
      <c r="G211" s="236"/>
      <c r="H211" s="239">
        <v>0.28399999999999997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196</v>
      </c>
      <c r="AU211" s="245" t="s">
        <v>80</v>
      </c>
      <c r="AV211" s="13" t="s">
        <v>80</v>
      </c>
      <c r="AW211" s="13" t="s">
        <v>33</v>
      </c>
      <c r="AX211" s="13" t="s">
        <v>71</v>
      </c>
      <c r="AY211" s="245" t="s">
        <v>161</v>
      </c>
    </row>
    <row r="212" s="13" customFormat="1">
      <c r="A212" s="13"/>
      <c r="B212" s="235"/>
      <c r="C212" s="236"/>
      <c r="D212" s="228" t="s">
        <v>196</v>
      </c>
      <c r="E212" s="237" t="s">
        <v>19</v>
      </c>
      <c r="F212" s="238" t="s">
        <v>1734</v>
      </c>
      <c r="G212" s="236"/>
      <c r="H212" s="239">
        <v>0.74299999999999999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196</v>
      </c>
      <c r="AU212" s="245" t="s">
        <v>80</v>
      </c>
      <c r="AV212" s="13" t="s">
        <v>80</v>
      </c>
      <c r="AW212" s="13" t="s">
        <v>33</v>
      </c>
      <c r="AX212" s="13" t="s">
        <v>71</v>
      </c>
      <c r="AY212" s="245" t="s">
        <v>161</v>
      </c>
    </row>
    <row r="213" s="13" customFormat="1">
      <c r="A213" s="13"/>
      <c r="B213" s="235"/>
      <c r="C213" s="236"/>
      <c r="D213" s="228" t="s">
        <v>196</v>
      </c>
      <c r="E213" s="237" t="s">
        <v>19</v>
      </c>
      <c r="F213" s="238" t="s">
        <v>1735</v>
      </c>
      <c r="G213" s="236"/>
      <c r="H213" s="239">
        <v>0.253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196</v>
      </c>
      <c r="AU213" s="245" t="s">
        <v>80</v>
      </c>
      <c r="AV213" s="13" t="s">
        <v>80</v>
      </c>
      <c r="AW213" s="13" t="s">
        <v>33</v>
      </c>
      <c r="AX213" s="13" t="s">
        <v>71</v>
      </c>
      <c r="AY213" s="245" t="s">
        <v>161</v>
      </c>
    </row>
    <row r="214" s="14" customFormat="1">
      <c r="A214" s="14"/>
      <c r="B214" s="246"/>
      <c r="C214" s="247"/>
      <c r="D214" s="228" t="s">
        <v>196</v>
      </c>
      <c r="E214" s="248" t="s">
        <v>19</v>
      </c>
      <c r="F214" s="249" t="s">
        <v>198</v>
      </c>
      <c r="G214" s="247"/>
      <c r="H214" s="250">
        <v>1.9910000000000001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196</v>
      </c>
      <c r="AU214" s="256" t="s">
        <v>80</v>
      </c>
      <c r="AV214" s="14" t="s">
        <v>168</v>
      </c>
      <c r="AW214" s="14" t="s">
        <v>33</v>
      </c>
      <c r="AX214" s="14" t="s">
        <v>78</v>
      </c>
      <c r="AY214" s="256" t="s">
        <v>161</v>
      </c>
    </row>
    <row r="215" s="2" customFormat="1" ht="16.5" customHeight="1">
      <c r="A215" s="41"/>
      <c r="B215" s="42"/>
      <c r="C215" s="257" t="s">
        <v>266</v>
      </c>
      <c r="D215" s="257" t="s">
        <v>241</v>
      </c>
      <c r="E215" s="258" t="s">
        <v>1740</v>
      </c>
      <c r="F215" s="259" t="s">
        <v>1741</v>
      </c>
      <c r="G215" s="260" t="s">
        <v>273</v>
      </c>
      <c r="H215" s="261">
        <v>3.1859999999999999</v>
      </c>
      <c r="I215" s="262"/>
      <c r="J215" s="263">
        <f>ROUND(I215*H215,2)</f>
        <v>0</v>
      </c>
      <c r="K215" s="259" t="s">
        <v>167</v>
      </c>
      <c r="L215" s="264"/>
      <c r="M215" s="265" t="s">
        <v>19</v>
      </c>
      <c r="N215" s="266" t="s">
        <v>42</v>
      </c>
      <c r="O215" s="87"/>
      <c r="P215" s="224">
        <f>O215*H215</f>
        <v>0</v>
      </c>
      <c r="Q215" s="224">
        <v>1</v>
      </c>
      <c r="R215" s="224">
        <f>Q215*H215</f>
        <v>3.1859999999999999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186</v>
      </c>
      <c r="AT215" s="226" t="s">
        <v>241</v>
      </c>
      <c r="AU215" s="226" t="s">
        <v>80</v>
      </c>
      <c r="AY215" s="20" t="s">
        <v>161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78</v>
      </c>
      <c r="BK215" s="227">
        <f>ROUND(I215*H215,2)</f>
        <v>0</v>
      </c>
      <c r="BL215" s="20" t="s">
        <v>168</v>
      </c>
      <c r="BM215" s="226" t="s">
        <v>269</v>
      </c>
    </row>
    <row r="216" s="2" customFormat="1">
      <c r="A216" s="41"/>
      <c r="B216" s="42"/>
      <c r="C216" s="43"/>
      <c r="D216" s="228" t="s">
        <v>169</v>
      </c>
      <c r="E216" s="43"/>
      <c r="F216" s="229" t="s">
        <v>1741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169</v>
      </c>
      <c r="AU216" s="20" t="s">
        <v>80</v>
      </c>
    </row>
    <row r="217" s="2" customFormat="1">
      <c r="A217" s="41"/>
      <c r="B217" s="42"/>
      <c r="C217" s="43"/>
      <c r="D217" s="228" t="s">
        <v>1322</v>
      </c>
      <c r="E217" s="43"/>
      <c r="F217" s="291" t="s">
        <v>1729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1322</v>
      </c>
      <c r="AU217" s="20" t="s">
        <v>80</v>
      </c>
    </row>
    <row r="218" s="13" customFormat="1">
      <c r="A218" s="13"/>
      <c r="B218" s="235"/>
      <c r="C218" s="236"/>
      <c r="D218" s="228" t="s">
        <v>196</v>
      </c>
      <c r="E218" s="237" t="s">
        <v>19</v>
      </c>
      <c r="F218" s="238" t="s">
        <v>1742</v>
      </c>
      <c r="G218" s="236"/>
      <c r="H218" s="239">
        <v>3.1859999999999999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196</v>
      </c>
      <c r="AU218" s="245" t="s">
        <v>80</v>
      </c>
      <c r="AV218" s="13" t="s">
        <v>80</v>
      </c>
      <c r="AW218" s="13" t="s">
        <v>33</v>
      </c>
      <c r="AX218" s="13" t="s">
        <v>71</v>
      </c>
      <c r="AY218" s="245" t="s">
        <v>161</v>
      </c>
    </row>
    <row r="219" s="14" customFormat="1">
      <c r="A219" s="14"/>
      <c r="B219" s="246"/>
      <c r="C219" s="247"/>
      <c r="D219" s="228" t="s">
        <v>196</v>
      </c>
      <c r="E219" s="248" t="s">
        <v>19</v>
      </c>
      <c r="F219" s="249" t="s">
        <v>198</v>
      </c>
      <c r="G219" s="247"/>
      <c r="H219" s="250">
        <v>3.1859999999999999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196</v>
      </c>
      <c r="AU219" s="256" t="s">
        <v>80</v>
      </c>
      <c r="AV219" s="14" t="s">
        <v>168</v>
      </c>
      <c r="AW219" s="14" t="s">
        <v>33</v>
      </c>
      <c r="AX219" s="14" t="s">
        <v>78</v>
      </c>
      <c r="AY219" s="256" t="s">
        <v>161</v>
      </c>
    </row>
    <row r="220" s="2" customFormat="1" ht="21.75" customHeight="1">
      <c r="A220" s="41"/>
      <c r="B220" s="42"/>
      <c r="C220" s="215" t="s">
        <v>219</v>
      </c>
      <c r="D220" s="215" t="s">
        <v>163</v>
      </c>
      <c r="E220" s="216" t="s">
        <v>1743</v>
      </c>
      <c r="F220" s="217" t="s">
        <v>1744</v>
      </c>
      <c r="G220" s="218" t="s">
        <v>192</v>
      </c>
      <c r="H220" s="219">
        <v>13.053000000000001</v>
      </c>
      <c r="I220" s="220"/>
      <c r="J220" s="221">
        <f>ROUND(I220*H220,2)</f>
        <v>0</v>
      </c>
      <c r="K220" s="217" t="s">
        <v>167</v>
      </c>
      <c r="L220" s="47"/>
      <c r="M220" s="222" t="s">
        <v>19</v>
      </c>
      <c r="N220" s="223" t="s">
        <v>42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168</v>
      </c>
      <c r="AT220" s="226" t="s">
        <v>163</v>
      </c>
      <c r="AU220" s="226" t="s">
        <v>80</v>
      </c>
      <c r="AY220" s="20" t="s">
        <v>161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78</v>
      </c>
      <c r="BK220" s="227">
        <f>ROUND(I220*H220,2)</f>
        <v>0</v>
      </c>
      <c r="BL220" s="20" t="s">
        <v>168</v>
      </c>
      <c r="BM220" s="226" t="s">
        <v>274</v>
      </c>
    </row>
    <row r="221" s="2" customFormat="1">
      <c r="A221" s="41"/>
      <c r="B221" s="42"/>
      <c r="C221" s="43"/>
      <c r="D221" s="228" t="s">
        <v>169</v>
      </c>
      <c r="E221" s="43"/>
      <c r="F221" s="229" t="s">
        <v>1745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169</v>
      </c>
      <c r="AU221" s="20" t="s">
        <v>80</v>
      </c>
    </row>
    <row r="222" s="2" customFormat="1">
      <c r="A222" s="41"/>
      <c r="B222" s="42"/>
      <c r="C222" s="43"/>
      <c r="D222" s="233" t="s">
        <v>171</v>
      </c>
      <c r="E222" s="43"/>
      <c r="F222" s="234" t="s">
        <v>1746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171</v>
      </c>
      <c r="AU222" s="20" t="s">
        <v>80</v>
      </c>
    </row>
    <row r="223" s="2" customFormat="1">
      <c r="A223" s="41"/>
      <c r="B223" s="42"/>
      <c r="C223" s="43"/>
      <c r="D223" s="228" t="s">
        <v>1322</v>
      </c>
      <c r="E223" s="43"/>
      <c r="F223" s="291" t="s">
        <v>1747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1322</v>
      </c>
      <c r="AU223" s="20" t="s">
        <v>80</v>
      </c>
    </row>
    <row r="224" s="13" customFormat="1">
      <c r="A224" s="13"/>
      <c r="B224" s="235"/>
      <c r="C224" s="236"/>
      <c r="D224" s="228" t="s">
        <v>196</v>
      </c>
      <c r="E224" s="237" t="s">
        <v>19</v>
      </c>
      <c r="F224" s="238" t="s">
        <v>1748</v>
      </c>
      <c r="G224" s="236"/>
      <c r="H224" s="239">
        <v>13.053000000000001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196</v>
      </c>
      <c r="AU224" s="245" t="s">
        <v>80</v>
      </c>
      <c r="AV224" s="13" t="s">
        <v>80</v>
      </c>
      <c r="AW224" s="13" t="s">
        <v>33</v>
      </c>
      <c r="AX224" s="13" t="s">
        <v>71</v>
      </c>
      <c r="AY224" s="245" t="s">
        <v>161</v>
      </c>
    </row>
    <row r="225" s="14" customFormat="1">
      <c r="A225" s="14"/>
      <c r="B225" s="246"/>
      <c r="C225" s="247"/>
      <c r="D225" s="228" t="s">
        <v>196</v>
      </c>
      <c r="E225" s="248" t="s">
        <v>19</v>
      </c>
      <c r="F225" s="249" t="s">
        <v>198</v>
      </c>
      <c r="G225" s="247"/>
      <c r="H225" s="250">
        <v>13.053000000000001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196</v>
      </c>
      <c r="AU225" s="256" t="s">
        <v>80</v>
      </c>
      <c r="AV225" s="14" t="s">
        <v>168</v>
      </c>
      <c r="AW225" s="14" t="s">
        <v>33</v>
      </c>
      <c r="AX225" s="14" t="s">
        <v>78</v>
      </c>
      <c r="AY225" s="256" t="s">
        <v>161</v>
      </c>
    </row>
    <row r="226" s="2" customFormat="1" ht="24.15" customHeight="1">
      <c r="A226" s="41"/>
      <c r="B226" s="42"/>
      <c r="C226" s="215" t="s">
        <v>278</v>
      </c>
      <c r="D226" s="215" t="s">
        <v>163</v>
      </c>
      <c r="E226" s="216" t="s">
        <v>1749</v>
      </c>
      <c r="F226" s="217" t="s">
        <v>1750</v>
      </c>
      <c r="G226" s="218" t="s">
        <v>192</v>
      </c>
      <c r="H226" s="219">
        <v>261.06</v>
      </c>
      <c r="I226" s="220"/>
      <c r="J226" s="221">
        <f>ROUND(I226*H226,2)</f>
        <v>0</v>
      </c>
      <c r="K226" s="217" t="s">
        <v>167</v>
      </c>
      <c r="L226" s="47"/>
      <c r="M226" s="222" t="s">
        <v>19</v>
      </c>
      <c r="N226" s="223" t="s">
        <v>42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168</v>
      </c>
      <c r="AT226" s="226" t="s">
        <v>163</v>
      </c>
      <c r="AU226" s="226" t="s">
        <v>80</v>
      </c>
      <c r="AY226" s="20" t="s">
        <v>161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78</v>
      </c>
      <c r="BK226" s="227">
        <f>ROUND(I226*H226,2)</f>
        <v>0</v>
      </c>
      <c r="BL226" s="20" t="s">
        <v>168</v>
      </c>
      <c r="BM226" s="226" t="s">
        <v>282</v>
      </c>
    </row>
    <row r="227" s="2" customFormat="1">
      <c r="A227" s="41"/>
      <c r="B227" s="42"/>
      <c r="C227" s="43"/>
      <c r="D227" s="228" t="s">
        <v>169</v>
      </c>
      <c r="E227" s="43"/>
      <c r="F227" s="229" t="s">
        <v>1751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169</v>
      </c>
      <c r="AU227" s="20" t="s">
        <v>80</v>
      </c>
    </row>
    <row r="228" s="2" customFormat="1">
      <c r="A228" s="41"/>
      <c r="B228" s="42"/>
      <c r="C228" s="43"/>
      <c r="D228" s="233" t="s">
        <v>171</v>
      </c>
      <c r="E228" s="43"/>
      <c r="F228" s="234" t="s">
        <v>1752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171</v>
      </c>
      <c r="AU228" s="20" t="s">
        <v>80</v>
      </c>
    </row>
    <row r="229" s="2" customFormat="1">
      <c r="A229" s="41"/>
      <c r="B229" s="42"/>
      <c r="C229" s="43"/>
      <c r="D229" s="228" t="s">
        <v>1322</v>
      </c>
      <c r="E229" s="43"/>
      <c r="F229" s="291" t="s">
        <v>1753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1322</v>
      </c>
      <c r="AU229" s="20" t="s">
        <v>80</v>
      </c>
    </row>
    <row r="230" s="13" customFormat="1">
      <c r="A230" s="13"/>
      <c r="B230" s="235"/>
      <c r="C230" s="236"/>
      <c r="D230" s="228" t="s">
        <v>196</v>
      </c>
      <c r="E230" s="237" t="s">
        <v>19</v>
      </c>
      <c r="F230" s="238" t="s">
        <v>1754</v>
      </c>
      <c r="G230" s="236"/>
      <c r="H230" s="239">
        <v>261.06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196</v>
      </c>
      <c r="AU230" s="245" t="s">
        <v>80</v>
      </c>
      <c r="AV230" s="13" t="s">
        <v>80</v>
      </c>
      <c r="AW230" s="13" t="s">
        <v>33</v>
      </c>
      <c r="AX230" s="13" t="s">
        <v>71</v>
      </c>
      <c r="AY230" s="245" t="s">
        <v>161</v>
      </c>
    </row>
    <row r="231" s="14" customFormat="1">
      <c r="A231" s="14"/>
      <c r="B231" s="246"/>
      <c r="C231" s="247"/>
      <c r="D231" s="228" t="s">
        <v>196</v>
      </c>
      <c r="E231" s="248" t="s">
        <v>19</v>
      </c>
      <c r="F231" s="249" t="s">
        <v>198</v>
      </c>
      <c r="G231" s="247"/>
      <c r="H231" s="250">
        <v>261.06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196</v>
      </c>
      <c r="AU231" s="256" t="s">
        <v>80</v>
      </c>
      <c r="AV231" s="14" t="s">
        <v>168</v>
      </c>
      <c r="AW231" s="14" t="s">
        <v>33</v>
      </c>
      <c r="AX231" s="14" t="s">
        <v>78</v>
      </c>
      <c r="AY231" s="256" t="s">
        <v>161</v>
      </c>
    </row>
    <row r="232" s="2" customFormat="1" ht="16.5" customHeight="1">
      <c r="A232" s="41"/>
      <c r="B232" s="42"/>
      <c r="C232" s="215" t="s">
        <v>224</v>
      </c>
      <c r="D232" s="215" t="s">
        <v>163</v>
      </c>
      <c r="E232" s="216" t="s">
        <v>1755</v>
      </c>
      <c r="F232" s="217" t="s">
        <v>1756</v>
      </c>
      <c r="G232" s="218" t="s">
        <v>192</v>
      </c>
      <c r="H232" s="219">
        <v>13.053000000000001</v>
      </c>
      <c r="I232" s="220"/>
      <c r="J232" s="221">
        <f>ROUND(I232*H232,2)</f>
        <v>0</v>
      </c>
      <c r="K232" s="217" t="s">
        <v>167</v>
      </c>
      <c r="L232" s="47"/>
      <c r="M232" s="222" t="s">
        <v>19</v>
      </c>
      <c r="N232" s="223" t="s">
        <v>42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168</v>
      </c>
      <c r="AT232" s="226" t="s">
        <v>163</v>
      </c>
      <c r="AU232" s="226" t="s">
        <v>80</v>
      </c>
      <c r="AY232" s="20" t="s">
        <v>161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78</v>
      </c>
      <c r="BK232" s="227">
        <f>ROUND(I232*H232,2)</f>
        <v>0</v>
      </c>
      <c r="BL232" s="20" t="s">
        <v>168</v>
      </c>
      <c r="BM232" s="226" t="s">
        <v>288</v>
      </c>
    </row>
    <row r="233" s="2" customFormat="1">
      <c r="A233" s="41"/>
      <c r="B233" s="42"/>
      <c r="C233" s="43"/>
      <c r="D233" s="228" t="s">
        <v>169</v>
      </c>
      <c r="E233" s="43"/>
      <c r="F233" s="229" t="s">
        <v>1757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169</v>
      </c>
      <c r="AU233" s="20" t="s">
        <v>80</v>
      </c>
    </row>
    <row r="234" s="2" customFormat="1">
      <c r="A234" s="41"/>
      <c r="B234" s="42"/>
      <c r="C234" s="43"/>
      <c r="D234" s="233" t="s">
        <v>171</v>
      </c>
      <c r="E234" s="43"/>
      <c r="F234" s="234" t="s">
        <v>1758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171</v>
      </c>
      <c r="AU234" s="20" t="s">
        <v>80</v>
      </c>
    </row>
    <row r="235" s="2" customFormat="1">
      <c r="A235" s="41"/>
      <c r="B235" s="42"/>
      <c r="C235" s="43"/>
      <c r="D235" s="228" t="s">
        <v>1322</v>
      </c>
      <c r="E235" s="43"/>
      <c r="F235" s="291" t="s">
        <v>1747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1322</v>
      </c>
      <c r="AU235" s="20" t="s">
        <v>80</v>
      </c>
    </row>
    <row r="236" s="13" customFormat="1">
      <c r="A236" s="13"/>
      <c r="B236" s="235"/>
      <c r="C236" s="236"/>
      <c r="D236" s="228" t="s">
        <v>196</v>
      </c>
      <c r="E236" s="237" t="s">
        <v>19</v>
      </c>
      <c r="F236" s="238" t="s">
        <v>1748</v>
      </c>
      <c r="G236" s="236"/>
      <c r="H236" s="239">
        <v>13.053000000000001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196</v>
      </c>
      <c r="AU236" s="245" t="s">
        <v>80</v>
      </c>
      <c r="AV236" s="13" t="s">
        <v>80</v>
      </c>
      <c r="AW236" s="13" t="s">
        <v>33</v>
      </c>
      <c r="AX236" s="13" t="s">
        <v>71</v>
      </c>
      <c r="AY236" s="245" t="s">
        <v>161</v>
      </c>
    </row>
    <row r="237" s="14" customFormat="1">
      <c r="A237" s="14"/>
      <c r="B237" s="246"/>
      <c r="C237" s="247"/>
      <c r="D237" s="228" t="s">
        <v>196</v>
      </c>
      <c r="E237" s="248" t="s">
        <v>19</v>
      </c>
      <c r="F237" s="249" t="s">
        <v>198</v>
      </c>
      <c r="G237" s="247"/>
      <c r="H237" s="250">
        <v>13.053000000000001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196</v>
      </c>
      <c r="AU237" s="256" t="s">
        <v>80</v>
      </c>
      <c r="AV237" s="14" t="s">
        <v>168</v>
      </c>
      <c r="AW237" s="14" t="s">
        <v>33</v>
      </c>
      <c r="AX237" s="14" t="s">
        <v>78</v>
      </c>
      <c r="AY237" s="256" t="s">
        <v>161</v>
      </c>
    </row>
    <row r="238" s="2" customFormat="1" ht="16.5" customHeight="1">
      <c r="A238" s="41"/>
      <c r="B238" s="42"/>
      <c r="C238" s="215" t="s">
        <v>7</v>
      </c>
      <c r="D238" s="215" t="s">
        <v>163</v>
      </c>
      <c r="E238" s="216" t="s">
        <v>1759</v>
      </c>
      <c r="F238" s="217" t="s">
        <v>1760</v>
      </c>
      <c r="G238" s="218" t="s">
        <v>192</v>
      </c>
      <c r="H238" s="219">
        <v>13.053000000000001</v>
      </c>
      <c r="I238" s="220"/>
      <c r="J238" s="221">
        <f>ROUND(I238*H238,2)</f>
        <v>0</v>
      </c>
      <c r="K238" s="217" t="s">
        <v>167</v>
      </c>
      <c r="L238" s="47"/>
      <c r="M238" s="222" t="s">
        <v>19</v>
      </c>
      <c r="N238" s="223" t="s">
        <v>42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168</v>
      </c>
      <c r="AT238" s="226" t="s">
        <v>163</v>
      </c>
      <c r="AU238" s="226" t="s">
        <v>80</v>
      </c>
      <c r="AY238" s="20" t="s">
        <v>161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78</v>
      </c>
      <c r="BK238" s="227">
        <f>ROUND(I238*H238,2)</f>
        <v>0</v>
      </c>
      <c r="BL238" s="20" t="s">
        <v>168</v>
      </c>
      <c r="BM238" s="226" t="s">
        <v>295</v>
      </c>
    </row>
    <row r="239" s="2" customFormat="1">
      <c r="A239" s="41"/>
      <c r="B239" s="42"/>
      <c r="C239" s="43"/>
      <c r="D239" s="228" t="s">
        <v>169</v>
      </c>
      <c r="E239" s="43"/>
      <c r="F239" s="229" t="s">
        <v>1761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169</v>
      </c>
      <c r="AU239" s="20" t="s">
        <v>80</v>
      </c>
    </row>
    <row r="240" s="2" customFormat="1">
      <c r="A240" s="41"/>
      <c r="B240" s="42"/>
      <c r="C240" s="43"/>
      <c r="D240" s="233" t="s">
        <v>171</v>
      </c>
      <c r="E240" s="43"/>
      <c r="F240" s="234" t="s">
        <v>1762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171</v>
      </c>
      <c r="AU240" s="20" t="s">
        <v>80</v>
      </c>
    </row>
    <row r="241" s="2" customFormat="1">
      <c r="A241" s="41"/>
      <c r="B241" s="42"/>
      <c r="C241" s="43"/>
      <c r="D241" s="228" t="s">
        <v>1322</v>
      </c>
      <c r="E241" s="43"/>
      <c r="F241" s="291" t="s">
        <v>1747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1322</v>
      </c>
      <c r="AU241" s="20" t="s">
        <v>80</v>
      </c>
    </row>
    <row r="242" s="13" customFormat="1">
      <c r="A242" s="13"/>
      <c r="B242" s="235"/>
      <c r="C242" s="236"/>
      <c r="D242" s="228" t="s">
        <v>196</v>
      </c>
      <c r="E242" s="237" t="s">
        <v>19</v>
      </c>
      <c r="F242" s="238" t="s">
        <v>1748</v>
      </c>
      <c r="G242" s="236"/>
      <c r="H242" s="239">
        <v>13.053000000000001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196</v>
      </c>
      <c r="AU242" s="245" t="s">
        <v>80</v>
      </c>
      <c r="AV242" s="13" t="s">
        <v>80</v>
      </c>
      <c r="AW242" s="13" t="s">
        <v>33</v>
      </c>
      <c r="AX242" s="13" t="s">
        <v>71</v>
      </c>
      <c r="AY242" s="245" t="s">
        <v>161</v>
      </c>
    </row>
    <row r="243" s="14" customFormat="1">
      <c r="A243" s="14"/>
      <c r="B243" s="246"/>
      <c r="C243" s="247"/>
      <c r="D243" s="228" t="s">
        <v>196</v>
      </c>
      <c r="E243" s="248" t="s">
        <v>19</v>
      </c>
      <c r="F243" s="249" t="s">
        <v>198</v>
      </c>
      <c r="G243" s="247"/>
      <c r="H243" s="250">
        <v>13.053000000000001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196</v>
      </c>
      <c r="AU243" s="256" t="s">
        <v>80</v>
      </c>
      <c r="AV243" s="14" t="s">
        <v>168</v>
      </c>
      <c r="AW243" s="14" t="s">
        <v>33</v>
      </c>
      <c r="AX243" s="14" t="s">
        <v>78</v>
      </c>
      <c r="AY243" s="256" t="s">
        <v>161</v>
      </c>
    </row>
    <row r="244" s="2" customFormat="1" ht="16.5" customHeight="1">
      <c r="A244" s="41"/>
      <c r="B244" s="42"/>
      <c r="C244" s="215" t="s">
        <v>231</v>
      </c>
      <c r="D244" s="215" t="s">
        <v>163</v>
      </c>
      <c r="E244" s="216" t="s">
        <v>1763</v>
      </c>
      <c r="F244" s="217" t="s">
        <v>1764</v>
      </c>
      <c r="G244" s="218" t="s">
        <v>273</v>
      </c>
      <c r="H244" s="219">
        <v>23.495000000000001</v>
      </c>
      <c r="I244" s="220"/>
      <c r="J244" s="221">
        <f>ROUND(I244*H244,2)</f>
        <v>0</v>
      </c>
      <c r="K244" s="217" t="s">
        <v>167</v>
      </c>
      <c r="L244" s="47"/>
      <c r="M244" s="222" t="s">
        <v>19</v>
      </c>
      <c r="N244" s="223" t="s">
        <v>42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168</v>
      </c>
      <c r="AT244" s="226" t="s">
        <v>163</v>
      </c>
      <c r="AU244" s="226" t="s">
        <v>80</v>
      </c>
      <c r="AY244" s="20" t="s">
        <v>161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78</v>
      </c>
      <c r="BK244" s="227">
        <f>ROUND(I244*H244,2)</f>
        <v>0</v>
      </c>
      <c r="BL244" s="20" t="s">
        <v>168</v>
      </c>
      <c r="BM244" s="226" t="s">
        <v>301</v>
      </c>
    </row>
    <row r="245" s="2" customFormat="1">
      <c r="A245" s="41"/>
      <c r="B245" s="42"/>
      <c r="C245" s="43"/>
      <c r="D245" s="228" t="s">
        <v>169</v>
      </c>
      <c r="E245" s="43"/>
      <c r="F245" s="229" t="s">
        <v>1765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169</v>
      </c>
      <c r="AU245" s="20" t="s">
        <v>80</v>
      </c>
    </row>
    <row r="246" s="2" customFormat="1">
      <c r="A246" s="41"/>
      <c r="B246" s="42"/>
      <c r="C246" s="43"/>
      <c r="D246" s="233" t="s">
        <v>171</v>
      </c>
      <c r="E246" s="43"/>
      <c r="F246" s="234" t="s">
        <v>1766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171</v>
      </c>
      <c r="AU246" s="20" t="s">
        <v>80</v>
      </c>
    </row>
    <row r="247" s="2" customFormat="1">
      <c r="A247" s="41"/>
      <c r="B247" s="42"/>
      <c r="C247" s="43"/>
      <c r="D247" s="228" t="s">
        <v>1322</v>
      </c>
      <c r="E247" s="43"/>
      <c r="F247" s="291" t="s">
        <v>1753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1322</v>
      </c>
      <c r="AU247" s="20" t="s">
        <v>80</v>
      </c>
    </row>
    <row r="248" s="13" customFormat="1">
      <c r="A248" s="13"/>
      <c r="B248" s="235"/>
      <c r="C248" s="236"/>
      <c r="D248" s="228" t="s">
        <v>196</v>
      </c>
      <c r="E248" s="237" t="s">
        <v>19</v>
      </c>
      <c r="F248" s="238" t="s">
        <v>1767</v>
      </c>
      <c r="G248" s="236"/>
      <c r="H248" s="239">
        <v>23.495000000000001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196</v>
      </c>
      <c r="AU248" s="245" t="s">
        <v>80</v>
      </c>
      <c r="AV248" s="13" t="s">
        <v>80</v>
      </c>
      <c r="AW248" s="13" t="s">
        <v>33</v>
      </c>
      <c r="AX248" s="13" t="s">
        <v>71</v>
      </c>
      <c r="AY248" s="245" t="s">
        <v>161</v>
      </c>
    </row>
    <row r="249" s="14" customFormat="1">
      <c r="A249" s="14"/>
      <c r="B249" s="246"/>
      <c r="C249" s="247"/>
      <c r="D249" s="228" t="s">
        <v>196</v>
      </c>
      <c r="E249" s="248" t="s">
        <v>19</v>
      </c>
      <c r="F249" s="249" t="s">
        <v>198</v>
      </c>
      <c r="G249" s="247"/>
      <c r="H249" s="250">
        <v>23.495000000000001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196</v>
      </c>
      <c r="AU249" s="256" t="s">
        <v>80</v>
      </c>
      <c r="AV249" s="14" t="s">
        <v>168</v>
      </c>
      <c r="AW249" s="14" t="s">
        <v>33</v>
      </c>
      <c r="AX249" s="14" t="s">
        <v>78</v>
      </c>
      <c r="AY249" s="256" t="s">
        <v>161</v>
      </c>
    </row>
    <row r="250" s="2" customFormat="1" ht="33" customHeight="1">
      <c r="A250" s="41"/>
      <c r="B250" s="42"/>
      <c r="C250" s="215" t="s">
        <v>304</v>
      </c>
      <c r="D250" s="215" t="s">
        <v>163</v>
      </c>
      <c r="E250" s="216" t="s">
        <v>1768</v>
      </c>
      <c r="F250" s="217" t="s">
        <v>1769</v>
      </c>
      <c r="G250" s="218" t="s">
        <v>192</v>
      </c>
      <c r="H250" s="219">
        <v>1.8560000000000001</v>
      </c>
      <c r="I250" s="220"/>
      <c r="J250" s="221">
        <f>ROUND(I250*H250,2)</f>
        <v>0</v>
      </c>
      <c r="K250" s="217" t="s">
        <v>1770</v>
      </c>
      <c r="L250" s="47"/>
      <c r="M250" s="222" t="s">
        <v>19</v>
      </c>
      <c r="N250" s="223" t="s">
        <v>42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168</v>
      </c>
      <c r="AT250" s="226" t="s">
        <v>163</v>
      </c>
      <c r="AU250" s="226" t="s">
        <v>80</v>
      </c>
      <c r="AY250" s="20" t="s">
        <v>161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78</v>
      </c>
      <c r="BK250" s="227">
        <f>ROUND(I250*H250,2)</f>
        <v>0</v>
      </c>
      <c r="BL250" s="20" t="s">
        <v>168</v>
      </c>
      <c r="BM250" s="226" t="s">
        <v>307</v>
      </c>
    </row>
    <row r="251" s="2" customFormat="1">
      <c r="A251" s="41"/>
      <c r="B251" s="42"/>
      <c r="C251" s="43"/>
      <c r="D251" s="228" t="s">
        <v>169</v>
      </c>
      <c r="E251" s="43"/>
      <c r="F251" s="229" t="s">
        <v>1769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169</v>
      </c>
      <c r="AU251" s="20" t="s">
        <v>80</v>
      </c>
    </row>
    <row r="252" s="2" customFormat="1">
      <c r="A252" s="41"/>
      <c r="B252" s="42"/>
      <c r="C252" s="43"/>
      <c r="D252" s="233" t="s">
        <v>171</v>
      </c>
      <c r="E252" s="43"/>
      <c r="F252" s="234" t="s">
        <v>1771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171</v>
      </c>
      <c r="AU252" s="20" t="s">
        <v>80</v>
      </c>
    </row>
    <row r="253" s="2" customFormat="1">
      <c r="A253" s="41"/>
      <c r="B253" s="42"/>
      <c r="C253" s="43"/>
      <c r="D253" s="228" t="s">
        <v>1322</v>
      </c>
      <c r="E253" s="43"/>
      <c r="F253" s="291" t="s">
        <v>1729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1322</v>
      </c>
      <c r="AU253" s="20" t="s">
        <v>80</v>
      </c>
    </row>
    <row r="254" s="13" customFormat="1">
      <c r="A254" s="13"/>
      <c r="B254" s="235"/>
      <c r="C254" s="236"/>
      <c r="D254" s="228" t="s">
        <v>196</v>
      </c>
      <c r="E254" s="237" t="s">
        <v>19</v>
      </c>
      <c r="F254" s="238" t="s">
        <v>1772</v>
      </c>
      <c r="G254" s="236"/>
      <c r="H254" s="239">
        <v>0.32000000000000001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196</v>
      </c>
      <c r="AU254" s="245" t="s">
        <v>80</v>
      </c>
      <c r="AV254" s="13" t="s">
        <v>80</v>
      </c>
      <c r="AW254" s="13" t="s">
        <v>33</v>
      </c>
      <c r="AX254" s="13" t="s">
        <v>71</v>
      </c>
      <c r="AY254" s="245" t="s">
        <v>161</v>
      </c>
    </row>
    <row r="255" s="13" customFormat="1">
      <c r="A255" s="13"/>
      <c r="B255" s="235"/>
      <c r="C255" s="236"/>
      <c r="D255" s="228" t="s">
        <v>196</v>
      </c>
      <c r="E255" s="237" t="s">
        <v>19</v>
      </c>
      <c r="F255" s="238" t="s">
        <v>1773</v>
      </c>
      <c r="G255" s="236"/>
      <c r="H255" s="239">
        <v>0.23999999999999999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196</v>
      </c>
      <c r="AU255" s="245" t="s">
        <v>80</v>
      </c>
      <c r="AV255" s="13" t="s">
        <v>80</v>
      </c>
      <c r="AW255" s="13" t="s">
        <v>33</v>
      </c>
      <c r="AX255" s="13" t="s">
        <v>71</v>
      </c>
      <c r="AY255" s="245" t="s">
        <v>161</v>
      </c>
    </row>
    <row r="256" s="13" customFormat="1">
      <c r="A256" s="13"/>
      <c r="B256" s="235"/>
      <c r="C256" s="236"/>
      <c r="D256" s="228" t="s">
        <v>196</v>
      </c>
      <c r="E256" s="237" t="s">
        <v>19</v>
      </c>
      <c r="F256" s="238" t="s">
        <v>1774</v>
      </c>
      <c r="G256" s="236"/>
      <c r="H256" s="239">
        <v>0.28799999999999998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196</v>
      </c>
      <c r="AU256" s="245" t="s">
        <v>80</v>
      </c>
      <c r="AV256" s="13" t="s">
        <v>80</v>
      </c>
      <c r="AW256" s="13" t="s">
        <v>33</v>
      </c>
      <c r="AX256" s="13" t="s">
        <v>71</v>
      </c>
      <c r="AY256" s="245" t="s">
        <v>161</v>
      </c>
    </row>
    <row r="257" s="13" customFormat="1">
      <c r="A257" s="13"/>
      <c r="B257" s="235"/>
      <c r="C257" s="236"/>
      <c r="D257" s="228" t="s">
        <v>196</v>
      </c>
      <c r="E257" s="237" t="s">
        <v>19</v>
      </c>
      <c r="F257" s="238" t="s">
        <v>1775</v>
      </c>
      <c r="G257" s="236"/>
      <c r="H257" s="239">
        <v>0.752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196</v>
      </c>
      <c r="AU257" s="245" t="s">
        <v>80</v>
      </c>
      <c r="AV257" s="13" t="s">
        <v>80</v>
      </c>
      <c r="AW257" s="13" t="s">
        <v>33</v>
      </c>
      <c r="AX257" s="13" t="s">
        <v>71</v>
      </c>
      <c r="AY257" s="245" t="s">
        <v>161</v>
      </c>
    </row>
    <row r="258" s="13" customFormat="1">
      <c r="A258" s="13"/>
      <c r="B258" s="235"/>
      <c r="C258" s="236"/>
      <c r="D258" s="228" t="s">
        <v>196</v>
      </c>
      <c r="E258" s="237" t="s">
        <v>19</v>
      </c>
      <c r="F258" s="238" t="s">
        <v>1776</v>
      </c>
      <c r="G258" s="236"/>
      <c r="H258" s="239">
        <v>0.25600000000000001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196</v>
      </c>
      <c r="AU258" s="245" t="s">
        <v>80</v>
      </c>
      <c r="AV258" s="13" t="s">
        <v>80</v>
      </c>
      <c r="AW258" s="13" t="s">
        <v>33</v>
      </c>
      <c r="AX258" s="13" t="s">
        <v>71</v>
      </c>
      <c r="AY258" s="245" t="s">
        <v>161</v>
      </c>
    </row>
    <row r="259" s="14" customFormat="1">
      <c r="A259" s="14"/>
      <c r="B259" s="246"/>
      <c r="C259" s="247"/>
      <c r="D259" s="228" t="s">
        <v>196</v>
      </c>
      <c r="E259" s="248" t="s">
        <v>19</v>
      </c>
      <c r="F259" s="249" t="s">
        <v>198</v>
      </c>
      <c r="G259" s="247"/>
      <c r="H259" s="250">
        <v>1.8560000000000001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196</v>
      </c>
      <c r="AU259" s="256" t="s">
        <v>80</v>
      </c>
      <c r="AV259" s="14" t="s">
        <v>168</v>
      </c>
      <c r="AW259" s="14" t="s">
        <v>33</v>
      </c>
      <c r="AX259" s="14" t="s">
        <v>78</v>
      </c>
      <c r="AY259" s="256" t="s">
        <v>161</v>
      </c>
    </row>
    <row r="260" s="2" customFormat="1" ht="16.5" customHeight="1">
      <c r="A260" s="41"/>
      <c r="B260" s="42"/>
      <c r="C260" s="215" t="s">
        <v>237</v>
      </c>
      <c r="D260" s="215" t="s">
        <v>163</v>
      </c>
      <c r="E260" s="216" t="s">
        <v>1777</v>
      </c>
      <c r="F260" s="217" t="s">
        <v>1683</v>
      </c>
      <c r="G260" s="218" t="s">
        <v>192</v>
      </c>
      <c r="H260" s="219">
        <v>1.8560000000000001</v>
      </c>
      <c r="I260" s="220"/>
      <c r="J260" s="221">
        <f>ROUND(I260*H260,2)</f>
        <v>0</v>
      </c>
      <c r="K260" s="217" t="s">
        <v>167</v>
      </c>
      <c r="L260" s="47"/>
      <c r="M260" s="222" t="s">
        <v>19</v>
      </c>
      <c r="N260" s="223" t="s">
        <v>42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168</v>
      </c>
      <c r="AT260" s="226" t="s">
        <v>163</v>
      </c>
      <c r="AU260" s="226" t="s">
        <v>80</v>
      </c>
      <c r="AY260" s="20" t="s">
        <v>161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78</v>
      </c>
      <c r="BK260" s="227">
        <f>ROUND(I260*H260,2)</f>
        <v>0</v>
      </c>
      <c r="BL260" s="20" t="s">
        <v>168</v>
      </c>
      <c r="BM260" s="226" t="s">
        <v>313</v>
      </c>
    </row>
    <row r="261" s="2" customFormat="1">
      <c r="A261" s="41"/>
      <c r="B261" s="42"/>
      <c r="C261" s="43"/>
      <c r="D261" s="228" t="s">
        <v>169</v>
      </c>
      <c r="E261" s="43"/>
      <c r="F261" s="229" t="s">
        <v>1684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169</v>
      </c>
      <c r="AU261" s="20" t="s">
        <v>80</v>
      </c>
    </row>
    <row r="262" s="2" customFormat="1">
      <c r="A262" s="41"/>
      <c r="B262" s="42"/>
      <c r="C262" s="43"/>
      <c r="D262" s="233" t="s">
        <v>171</v>
      </c>
      <c r="E262" s="43"/>
      <c r="F262" s="234" t="s">
        <v>1778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171</v>
      </c>
      <c r="AU262" s="20" t="s">
        <v>80</v>
      </c>
    </row>
    <row r="263" s="2" customFormat="1">
      <c r="A263" s="41"/>
      <c r="B263" s="42"/>
      <c r="C263" s="43"/>
      <c r="D263" s="228" t="s">
        <v>1322</v>
      </c>
      <c r="E263" s="43"/>
      <c r="F263" s="291" t="s">
        <v>1729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1322</v>
      </c>
      <c r="AU263" s="20" t="s">
        <v>80</v>
      </c>
    </row>
    <row r="264" s="13" customFormat="1">
      <c r="A264" s="13"/>
      <c r="B264" s="235"/>
      <c r="C264" s="236"/>
      <c r="D264" s="228" t="s">
        <v>196</v>
      </c>
      <c r="E264" s="237" t="s">
        <v>19</v>
      </c>
      <c r="F264" s="238" t="s">
        <v>1772</v>
      </c>
      <c r="G264" s="236"/>
      <c r="H264" s="239">
        <v>0.32000000000000001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196</v>
      </c>
      <c r="AU264" s="245" t="s">
        <v>80</v>
      </c>
      <c r="AV264" s="13" t="s">
        <v>80</v>
      </c>
      <c r="AW264" s="13" t="s">
        <v>33</v>
      </c>
      <c r="AX264" s="13" t="s">
        <v>71</v>
      </c>
      <c r="AY264" s="245" t="s">
        <v>161</v>
      </c>
    </row>
    <row r="265" s="13" customFormat="1">
      <c r="A265" s="13"/>
      <c r="B265" s="235"/>
      <c r="C265" s="236"/>
      <c r="D265" s="228" t="s">
        <v>196</v>
      </c>
      <c r="E265" s="237" t="s">
        <v>19</v>
      </c>
      <c r="F265" s="238" t="s">
        <v>1773</v>
      </c>
      <c r="G265" s="236"/>
      <c r="H265" s="239">
        <v>0.23999999999999999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196</v>
      </c>
      <c r="AU265" s="245" t="s">
        <v>80</v>
      </c>
      <c r="AV265" s="13" t="s">
        <v>80</v>
      </c>
      <c r="AW265" s="13" t="s">
        <v>33</v>
      </c>
      <c r="AX265" s="13" t="s">
        <v>71</v>
      </c>
      <c r="AY265" s="245" t="s">
        <v>161</v>
      </c>
    </row>
    <row r="266" s="13" customFormat="1">
      <c r="A266" s="13"/>
      <c r="B266" s="235"/>
      <c r="C266" s="236"/>
      <c r="D266" s="228" t="s">
        <v>196</v>
      </c>
      <c r="E266" s="237" t="s">
        <v>19</v>
      </c>
      <c r="F266" s="238" t="s">
        <v>1774</v>
      </c>
      <c r="G266" s="236"/>
      <c r="H266" s="239">
        <v>0.28799999999999998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196</v>
      </c>
      <c r="AU266" s="245" t="s">
        <v>80</v>
      </c>
      <c r="AV266" s="13" t="s">
        <v>80</v>
      </c>
      <c r="AW266" s="13" t="s">
        <v>33</v>
      </c>
      <c r="AX266" s="13" t="s">
        <v>71</v>
      </c>
      <c r="AY266" s="245" t="s">
        <v>161</v>
      </c>
    </row>
    <row r="267" s="13" customFormat="1">
      <c r="A267" s="13"/>
      <c r="B267" s="235"/>
      <c r="C267" s="236"/>
      <c r="D267" s="228" t="s">
        <v>196</v>
      </c>
      <c r="E267" s="237" t="s">
        <v>19</v>
      </c>
      <c r="F267" s="238" t="s">
        <v>1775</v>
      </c>
      <c r="G267" s="236"/>
      <c r="H267" s="239">
        <v>0.752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196</v>
      </c>
      <c r="AU267" s="245" t="s">
        <v>80</v>
      </c>
      <c r="AV267" s="13" t="s">
        <v>80</v>
      </c>
      <c r="AW267" s="13" t="s">
        <v>33</v>
      </c>
      <c r="AX267" s="13" t="s">
        <v>71</v>
      </c>
      <c r="AY267" s="245" t="s">
        <v>161</v>
      </c>
    </row>
    <row r="268" s="13" customFormat="1">
      <c r="A268" s="13"/>
      <c r="B268" s="235"/>
      <c r="C268" s="236"/>
      <c r="D268" s="228" t="s">
        <v>196</v>
      </c>
      <c r="E268" s="237" t="s">
        <v>19</v>
      </c>
      <c r="F268" s="238" t="s">
        <v>1776</v>
      </c>
      <c r="G268" s="236"/>
      <c r="H268" s="239">
        <v>0.25600000000000001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196</v>
      </c>
      <c r="AU268" s="245" t="s">
        <v>80</v>
      </c>
      <c r="AV268" s="13" t="s">
        <v>80</v>
      </c>
      <c r="AW268" s="13" t="s">
        <v>33</v>
      </c>
      <c r="AX268" s="13" t="s">
        <v>71</v>
      </c>
      <c r="AY268" s="245" t="s">
        <v>161</v>
      </c>
    </row>
    <row r="269" s="14" customFormat="1">
      <c r="A269" s="14"/>
      <c r="B269" s="246"/>
      <c r="C269" s="247"/>
      <c r="D269" s="228" t="s">
        <v>196</v>
      </c>
      <c r="E269" s="248" t="s">
        <v>19</v>
      </c>
      <c r="F269" s="249" t="s">
        <v>198</v>
      </c>
      <c r="G269" s="247"/>
      <c r="H269" s="250">
        <v>1.8560000000000001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196</v>
      </c>
      <c r="AU269" s="256" t="s">
        <v>80</v>
      </c>
      <c r="AV269" s="14" t="s">
        <v>168</v>
      </c>
      <c r="AW269" s="14" t="s">
        <v>33</v>
      </c>
      <c r="AX269" s="14" t="s">
        <v>78</v>
      </c>
      <c r="AY269" s="256" t="s">
        <v>161</v>
      </c>
    </row>
    <row r="270" s="2" customFormat="1" ht="16.5" customHeight="1">
      <c r="A270" s="41"/>
      <c r="B270" s="42"/>
      <c r="C270" s="215" t="s">
        <v>317</v>
      </c>
      <c r="D270" s="215" t="s">
        <v>163</v>
      </c>
      <c r="E270" s="216" t="s">
        <v>1779</v>
      </c>
      <c r="F270" s="217" t="s">
        <v>223</v>
      </c>
      <c r="G270" s="218" t="s">
        <v>192</v>
      </c>
      <c r="H270" s="219">
        <v>0.59799999999999998</v>
      </c>
      <c r="I270" s="220"/>
      <c r="J270" s="221">
        <f>ROUND(I270*H270,2)</f>
        <v>0</v>
      </c>
      <c r="K270" s="217" t="s">
        <v>167</v>
      </c>
      <c r="L270" s="47"/>
      <c r="M270" s="222" t="s">
        <v>19</v>
      </c>
      <c r="N270" s="223" t="s">
        <v>42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168</v>
      </c>
      <c r="AT270" s="226" t="s">
        <v>163</v>
      </c>
      <c r="AU270" s="226" t="s">
        <v>80</v>
      </c>
      <c r="AY270" s="20" t="s">
        <v>161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78</v>
      </c>
      <c r="BK270" s="227">
        <f>ROUND(I270*H270,2)</f>
        <v>0</v>
      </c>
      <c r="BL270" s="20" t="s">
        <v>168</v>
      </c>
      <c r="BM270" s="226" t="s">
        <v>320</v>
      </c>
    </row>
    <row r="271" s="2" customFormat="1">
      <c r="A271" s="41"/>
      <c r="B271" s="42"/>
      <c r="C271" s="43"/>
      <c r="D271" s="228" t="s">
        <v>169</v>
      </c>
      <c r="E271" s="43"/>
      <c r="F271" s="229" t="s">
        <v>225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169</v>
      </c>
      <c r="AU271" s="20" t="s">
        <v>80</v>
      </c>
    </row>
    <row r="272" s="2" customFormat="1">
      <c r="A272" s="41"/>
      <c r="B272" s="42"/>
      <c r="C272" s="43"/>
      <c r="D272" s="233" t="s">
        <v>171</v>
      </c>
      <c r="E272" s="43"/>
      <c r="F272" s="234" t="s">
        <v>1780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171</v>
      </c>
      <c r="AU272" s="20" t="s">
        <v>80</v>
      </c>
    </row>
    <row r="273" s="2" customFormat="1">
      <c r="A273" s="41"/>
      <c r="B273" s="42"/>
      <c r="C273" s="43"/>
      <c r="D273" s="228" t="s">
        <v>1322</v>
      </c>
      <c r="E273" s="43"/>
      <c r="F273" s="291" t="s">
        <v>1723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1322</v>
      </c>
      <c r="AU273" s="20" t="s">
        <v>80</v>
      </c>
    </row>
    <row r="274" s="13" customFormat="1">
      <c r="A274" s="13"/>
      <c r="B274" s="235"/>
      <c r="C274" s="236"/>
      <c r="D274" s="228" t="s">
        <v>196</v>
      </c>
      <c r="E274" s="237" t="s">
        <v>19</v>
      </c>
      <c r="F274" s="238" t="s">
        <v>1781</v>
      </c>
      <c r="G274" s="236"/>
      <c r="H274" s="239">
        <v>0.17599999999999999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196</v>
      </c>
      <c r="AU274" s="245" t="s">
        <v>80</v>
      </c>
      <c r="AV274" s="13" t="s">
        <v>80</v>
      </c>
      <c r="AW274" s="13" t="s">
        <v>33</v>
      </c>
      <c r="AX274" s="13" t="s">
        <v>71</v>
      </c>
      <c r="AY274" s="245" t="s">
        <v>161</v>
      </c>
    </row>
    <row r="275" s="13" customFormat="1">
      <c r="A275" s="13"/>
      <c r="B275" s="235"/>
      <c r="C275" s="236"/>
      <c r="D275" s="228" t="s">
        <v>196</v>
      </c>
      <c r="E275" s="237" t="s">
        <v>19</v>
      </c>
      <c r="F275" s="238" t="s">
        <v>1782</v>
      </c>
      <c r="G275" s="236"/>
      <c r="H275" s="239">
        <v>0.12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196</v>
      </c>
      <c r="AU275" s="245" t="s">
        <v>80</v>
      </c>
      <c r="AV275" s="13" t="s">
        <v>80</v>
      </c>
      <c r="AW275" s="13" t="s">
        <v>33</v>
      </c>
      <c r="AX275" s="13" t="s">
        <v>71</v>
      </c>
      <c r="AY275" s="245" t="s">
        <v>161</v>
      </c>
    </row>
    <row r="276" s="13" customFormat="1">
      <c r="A276" s="13"/>
      <c r="B276" s="235"/>
      <c r="C276" s="236"/>
      <c r="D276" s="228" t="s">
        <v>196</v>
      </c>
      <c r="E276" s="237" t="s">
        <v>19</v>
      </c>
      <c r="F276" s="238" t="s">
        <v>1783</v>
      </c>
      <c r="G276" s="236"/>
      <c r="H276" s="239">
        <v>0.30199999999999999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196</v>
      </c>
      <c r="AU276" s="245" t="s">
        <v>80</v>
      </c>
      <c r="AV276" s="13" t="s">
        <v>80</v>
      </c>
      <c r="AW276" s="13" t="s">
        <v>33</v>
      </c>
      <c r="AX276" s="13" t="s">
        <v>71</v>
      </c>
      <c r="AY276" s="245" t="s">
        <v>161</v>
      </c>
    </row>
    <row r="277" s="14" customFormat="1">
      <c r="A277" s="14"/>
      <c r="B277" s="246"/>
      <c r="C277" s="247"/>
      <c r="D277" s="228" t="s">
        <v>196</v>
      </c>
      <c r="E277" s="248" t="s">
        <v>19</v>
      </c>
      <c r="F277" s="249" t="s">
        <v>198</v>
      </c>
      <c r="G277" s="247"/>
      <c r="H277" s="250">
        <v>0.59799999999999998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196</v>
      </c>
      <c r="AU277" s="256" t="s">
        <v>80</v>
      </c>
      <c r="AV277" s="14" t="s">
        <v>168</v>
      </c>
      <c r="AW277" s="14" t="s">
        <v>33</v>
      </c>
      <c r="AX277" s="14" t="s">
        <v>78</v>
      </c>
      <c r="AY277" s="256" t="s">
        <v>161</v>
      </c>
    </row>
    <row r="278" s="2" customFormat="1" ht="16.5" customHeight="1">
      <c r="A278" s="41"/>
      <c r="B278" s="42"/>
      <c r="C278" s="215" t="s">
        <v>245</v>
      </c>
      <c r="D278" s="215" t="s">
        <v>163</v>
      </c>
      <c r="E278" s="216" t="s">
        <v>1784</v>
      </c>
      <c r="F278" s="217" t="s">
        <v>1683</v>
      </c>
      <c r="G278" s="218" t="s">
        <v>192</v>
      </c>
      <c r="H278" s="219">
        <v>0.59799999999999998</v>
      </c>
      <c r="I278" s="220"/>
      <c r="J278" s="221">
        <f>ROUND(I278*H278,2)</f>
        <v>0</v>
      </c>
      <c r="K278" s="217" t="s">
        <v>167</v>
      </c>
      <c r="L278" s="47"/>
      <c r="M278" s="222" t="s">
        <v>19</v>
      </c>
      <c r="N278" s="223" t="s">
        <v>42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168</v>
      </c>
      <c r="AT278" s="226" t="s">
        <v>163</v>
      </c>
      <c r="AU278" s="226" t="s">
        <v>80</v>
      </c>
      <c r="AY278" s="20" t="s">
        <v>161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78</v>
      </c>
      <c r="BK278" s="227">
        <f>ROUND(I278*H278,2)</f>
        <v>0</v>
      </c>
      <c r="BL278" s="20" t="s">
        <v>168</v>
      </c>
      <c r="BM278" s="226" t="s">
        <v>325</v>
      </c>
    </row>
    <row r="279" s="2" customFormat="1">
      <c r="A279" s="41"/>
      <c r="B279" s="42"/>
      <c r="C279" s="43"/>
      <c r="D279" s="228" t="s">
        <v>169</v>
      </c>
      <c r="E279" s="43"/>
      <c r="F279" s="229" t="s">
        <v>1684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169</v>
      </c>
      <c r="AU279" s="20" t="s">
        <v>80</v>
      </c>
    </row>
    <row r="280" s="2" customFormat="1">
      <c r="A280" s="41"/>
      <c r="B280" s="42"/>
      <c r="C280" s="43"/>
      <c r="D280" s="233" t="s">
        <v>171</v>
      </c>
      <c r="E280" s="43"/>
      <c r="F280" s="234" t="s">
        <v>1785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171</v>
      </c>
      <c r="AU280" s="20" t="s">
        <v>80</v>
      </c>
    </row>
    <row r="281" s="2" customFormat="1">
      <c r="A281" s="41"/>
      <c r="B281" s="42"/>
      <c r="C281" s="43"/>
      <c r="D281" s="228" t="s">
        <v>1322</v>
      </c>
      <c r="E281" s="43"/>
      <c r="F281" s="291" t="s">
        <v>1723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1322</v>
      </c>
      <c r="AU281" s="20" t="s">
        <v>80</v>
      </c>
    </row>
    <row r="282" s="13" customFormat="1">
      <c r="A282" s="13"/>
      <c r="B282" s="235"/>
      <c r="C282" s="236"/>
      <c r="D282" s="228" t="s">
        <v>196</v>
      </c>
      <c r="E282" s="237" t="s">
        <v>19</v>
      </c>
      <c r="F282" s="238" t="s">
        <v>1781</v>
      </c>
      <c r="G282" s="236"/>
      <c r="H282" s="239">
        <v>0.17599999999999999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196</v>
      </c>
      <c r="AU282" s="245" t="s">
        <v>80</v>
      </c>
      <c r="AV282" s="13" t="s">
        <v>80</v>
      </c>
      <c r="AW282" s="13" t="s">
        <v>33</v>
      </c>
      <c r="AX282" s="13" t="s">
        <v>71</v>
      </c>
      <c r="AY282" s="245" t="s">
        <v>161</v>
      </c>
    </row>
    <row r="283" s="13" customFormat="1">
      <c r="A283" s="13"/>
      <c r="B283" s="235"/>
      <c r="C283" s="236"/>
      <c r="D283" s="228" t="s">
        <v>196</v>
      </c>
      <c r="E283" s="237" t="s">
        <v>19</v>
      </c>
      <c r="F283" s="238" t="s">
        <v>1782</v>
      </c>
      <c r="G283" s="236"/>
      <c r="H283" s="239">
        <v>0.12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196</v>
      </c>
      <c r="AU283" s="245" t="s">
        <v>80</v>
      </c>
      <c r="AV283" s="13" t="s">
        <v>80</v>
      </c>
      <c r="AW283" s="13" t="s">
        <v>33</v>
      </c>
      <c r="AX283" s="13" t="s">
        <v>71</v>
      </c>
      <c r="AY283" s="245" t="s">
        <v>161</v>
      </c>
    </row>
    <row r="284" s="13" customFormat="1">
      <c r="A284" s="13"/>
      <c r="B284" s="235"/>
      <c r="C284" s="236"/>
      <c r="D284" s="228" t="s">
        <v>196</v>
      </c>
      <c r="E284" s="237" t="s">
        <v>19</v>
      </c>
      <c r="F284" s="238" t="s">
        <v>1783</v>
      </c>
      <c r="G284" s="236"/>
      <c r="H284" s="239">
        <v>0.30199999999999999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196</v>
      </c>
      <c r="AU284" s="245" t="s">
        <v>80</v>
      </c>
      <c r="AV284" s="13" t="s">
        <v>80</v>
      </c>
      <c r="AW284" s="13" t="s">
        <v>33</v>
      </c>
      <c r="AX284" s="13" t="s">
        <v>71</v>
      </c>
      <c r="AY284" s="245" t="s">
        <v>161</v>
      </c>
    </row>
    <row r="285" s="14" customFormat="1">
      <c r="A285" s="14"/>
      <c r="B285" s="246"/>
      <c r="C285" s="247"/>
      <c r="D285" s="228" t="s">
        <v>196</v>
      </c>
      <c r="E285" s="248" t="s">
        <v>19</v>
      </c>
      <c r="F285" s="249" t="s">
        <v>198</v>
      </c>
      <c r="G285" s="247"/>
      <c r="H285" s="250">
        <v>0.59799999999999998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196</v>
      </c>
      <c r="AU285" s="256" t="s">
        <v>80</v>
      </c>
      <c r="AV285" s="14" t="s">
        <v>168</v>
      </c>
      <c r="AW285" s="14" t="s">
        <v>33</v>
      </c>
      <c r="AX285" s="14" t="s">
        <v>78</v>
      </c>
      <c r="AY285" s="256" t="s">
        <v>161</v>
      </c>
    </row>
    <row r="286" s="2" customFormat="1" ht="16.5" customHeight="1">
      <c r="A286" s="41"/>
      <c r="B286" s="42"/>
      <c r="C286" s="215" t="s">
        <v>329</v>
      </c>
      <c r="D286" s="215" t="s">
        <v>163</v>
      </c>
      <c r="E286" s="216" t="s">
        <v>1786</v>
      </c>
      <c r="F286" s="217" t="s">
        <v>1787</v>
      </c>
      <c r="G286" s="218" t="s">
        <v>192</v>
      </c>
      <c r="H286" s="219">
        <v>1.712</v>
      </c>
      <c r="I286" s="220"/>
      <c r="J286" s="221">
        <f>ROUND(I286*H286,2)</f>
        <v>0</v>
      </c>
      <c r="K286" s="217" t="s">
        <v>167</v>
      </c>
      <c r="L286" s="47"/>
      <c r="M286" s="222" t="s">
        <v>19</v>
      </c>
      <c r="N286" s="223" t="s">
        <v>42</v>
      </c>
      <c r="O286" s="87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168</v>
      </c>
      <c r="AT286" s="226" t="s">
        <v>163</v>
      </c>
      <c r="AU286" s="226" t="s">
        <v>80</v>
      </c>
      <c r="AY286" s="20" t="s">
        <v>161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78</v>
      </c>
      <c r="BK286" s="227">
        <f>ROUND(I286*H286,2)</f>
        <v>0</v>
      </c>
      <c r="BL286" s="20" t="s">
        <v>168</v>
      </c>
      <c r="BM286" s="226" t="s">
        <v>332</v>
      </c>
    </row>
    <row r="287" s="2" customFormat="1">
      <c r="A287" s="41"/>
      <c r="B287" s="42"/>
      <c r="C287" s="43"/>
      <c r="D287" s="228" t="s">
        <v>169</v>
      </c>
      <c r="E287" s="43"/>
      <c r="F287" s="229" t="s">
        <v>1788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169</v>
      </c>
      <c r="AU287" s="20" t="s">
        <v>80</v>
      </c>
    </row>
    <row r="288" s="2" customFormat="1">
      <c r="A288" s="41"/>
      <c r="B288" s="42"/>
      <c r="C288" s="43"/>
      <c r="D288" s="233" t="s">
        <v>171</v>
      </c>
      <c r="E288" s="43"/>
      <c r="F288" s="234" t="s">
        <v>1789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171</v>
      </c>
      <c r="AU288" s="20" t="s">
        <v>80</v>
      </c>
    </row>
    <row r="289" s="2" customFormat="1">
      <c r="A289" s="41"/>
      <c r="B289" s="42"/>
      <c r="C289" s="43"/>
      <c r="D289" s="228" t="s">
        <v>1322</v>
      </c>
      <c r="E289" s="43"/>
      <c r="F289" s="291" t="s">
        <v>1723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1322</v>
      </c>
      <c r="AU289" s="20" t="s">
        <v>80</v>
      </c>
    </row>
    <row r="290" s="13" customFormat="1">
      <c r="A290" s="13"/>
      <c r="B290" s="235"/>
      <c r="C290" s="236"/>
      <c r="D290" s="228" t="s">
        <v>196</v>
      </c>
      <c r="E290" s="237" t="s">
        <v>19</v>
      </c>
      <c r="F290" s="238" t="s">
        <v>1790</v>
      </c>
      <c r="G290" s="236"/>
      <c r="H290" s="239">
        <v>1.3540000000000001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196</v>
      </c>
      <c r="AU290" s="245" t="s">
        <v>80</v>
      </c>
      <c r="AV290" s="13" t="s">
        <v>80</v>
      </c>
      <c r="AW290" s="13" t="s">
        <v>33</v>
      </c>
      <c r="AX290" s="13" t="s">
        <v>71</v>
      </c>
      <c r="AY290" s="245" t="s">
        <v>161</v>
      </c>
    </row>
    <row r="291" s="13" customFormat="1">
      <c r="A291" s="13"/>
      <c r="B291" s="235"/>
      <c r="C291" s="236"/>
      <c r="D291" s="228" t="s">
        <v>196</v>
      </c>
      <c r="E291" s="237" t="s">
        <v>19</v>
      </c>
      <c r="F291" s="238" t="s">
        <v>1791</v>
      </c>
      <c r="G291" s="236"/>
      <c r="H291" s="239">
        <v>0.35799999999999998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196</v>
      </c>
      <c r="AU291" s="245" t="s">
        <v>80</v>
      </c>
      <c r="AV291" s="13" t="s">
        <v>80</v>
      </c>
      <c r="AW291" s="13" t="s">
        <v>33</v>
      </c>
      <c r="AX291" s="13" t="s">
        <v>71</v>
      </c>
      <c r="AY291" s="245" t="s">
        <v>161</v>
      </c>
    </row>
    <row r="292" s="14" customFormat="1">
      <c r="A292" s="14"/>
      <c r="B292" s="246"/>
      <c r="C292" s="247"/>
      <c r="D292" s="228" t="s">
        <v>196</v>
      </c>
      <c r="E292" s="248" t="s">
        <v>19</v>
      </c>
      <c r="F292" s="249" t="s">
        <v>198</v>
      </c>
      <c r="G292" s="247"/>
      <c r="H292" s="250">
        <v>1.7120000000000002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196</v>
      </c>
      <c r="AU292" s="256" t="s">
        <v>80</v>
      </c>
      <c r="AV292" s="14" t="s">
        <v>168</v>
      </c>
      <c r="AW292" s="14" t="s">
        <v>33</v>
      </c>
      <c r="AX292" s="14" t="s">
        <v>78</v>
      </c>
      <c r="AY292" s="256" t="s">
        <v>161</v>
      </c>
    </row>
    <row r="293" s="12" customFormat="1" ht="22.8" customHeight="1">
      <c r="A293" s="12"/>
      <c r="B293" s="199"/>
      <c r="C293" s="200"/>
      <c r="D293" s="201" t="s">
        <v>70</v>
      </c>
      <c r="E293" s="213" t="s">
        <v>178</v>
      </c>
      <c r="F293" s="213" t="s">
        <v>265</v>
      </c>
      <c r="G293" s="200"/>
      <c r="H293" s="200"/>
      <c r="I293" s="203"/>
      <c r="J293" s="214">
        <f>BK293</f>
        <v>0</v>
      </c>
      <c r="K293" s="200"/>
      <c r="L293" s="205"/>
      <c r="M293" s="206"/>
      <c r="N293" s="207"/>
      <c r="O293" s="207"/>
      <c r="P293" s="208">
        <f>SUM(P294:P299)</f>
        <v>0</v>
      </c>
      <c r="Q293" s="207"/>
      <c r="R293" s="208">
        <f>SUM(R294:R299)</f>
        <v>0</v>
      </c>
      <c r="S293" s="207"/>
      <c r="T293" s="209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78</v>
      </c>
      <c r="AT293" s="211" t="s">
        <v>70</v>
      </c>
      <c r="AU293" s="211" t="s">
        <v>78</v>
      </c>
      <c r="AY293" s="210" t="s">
        <v>161</v>
      </c>
      <c r="BK293" s="212">
        <f>SUM(BK294:BK299)</f>
        <v>0</v>
      </c>
    </row>
    <row r="294" s="2" customFormat="1" ht="16.5" customHeight="1">
      <c r="A294" s="41"/>
      <c r="B294" s="42"/>
      <c r="C294" s="215" t="s">
        <v>250</v>
      </c>
      <c r="D294" s="215" t="s">
        <v>163</v>
      </c>
      <c r="E294" s="216" t="s">
        <v>1792</v>
      </c>
      <c r="F294" s="217" t="s">
        <v>1793</v>
      </c>
      <c r="G294" s="218" t="s">
        <v>281</v>
      </c>
      <c r="H294" s="219">
        <v>12.6</v>
      </c>
      <c r="I294" s="220"/>
      <c r="J294" s="221">
        <f>ROUND(I294*H294,2)</f>
        <v>0</v>
      </c>
      <c r="K294" s="217" t="s">
        <v>167</v>
      </c>
      <c r="L294" s="47"/>
      <c r="M294" s="222" t="s">
        <v>19</v>
      </c>
      <c r="N294" s="223" t="s">
        <v>42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168</v>
      </c>
      <c r="AT294" s="226" t="s">
        <v>163</v>
      </c>
      <c r="AU294" s="226" t="s">
        <v>80</v>
      </c>
      <c r="AY294" s="20" t="s">
        <v>161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78</v>
      </c>
      <c r="BK294" s="227">
        <f>ROUND(I294*H294,2)</f>
        <v>0</v>
      </c>
      <c r="BL294" s="20" t="s">
        <v>168</v>
      </c>
      <c r="BM294" s="226" t="s">
        <v>338</v>
      </c>
    </row>
    <row r="295" s="2" customFormat="1">
      <c r="A295" s="41"/>
      <c r="B295" s="42"/>
      <c r="C295" s="43"/>
      <c r="D295" s="228" t="s">
        <v>169</v>
      </c>
      <c r="E295" s="43"/>
      <c r="F295" s="229" t="s">
        <v>1794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169</v>
      </c>
      <c r="AU295" s="20" t="s">
        <v>80</v>
      </c>
    </row>
    <row r="296" s="2" customFormat="1">
      <c r="A296" s="41"/>
      <c r="B296" s="42"/>
      <c r="C296" s="43"/>
      <c r="D296" s="233" t="s">
        <v>171</v>
      </c>
      <c r="E296" s="43"/>
      <c r="F296" s="234" t="s">
        <v>1795</v>
      </c>
      <c r="G296" s="43"/>
      <c r="H296" s="43"/>
      <c r="I296" s="230"/>
      <c r="J296" s="43"/>
      <c r="K296" s="43"/>
      <c r="L296" s="47"/>
      <c r="M296" s="231"/>
      <c r="N296" s="232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171</v>
      </c>
      <c r="AU296" s="20" t="s">
        <v>80</v>
      </c>
    </row>
    <row r="297" s="2" customFormat="1">
      <c r="A297" s="41"/>
      <c r="B297" s="42"/>
      <c r="C297" s="43"/>
      <c r="D297" s="228" t="s">
        <v>1322</v>
      </c>
      <c r="E297" s="43"/>
      <c r="F297" s="291" t="s">
        <v>1796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1322</v>
      </c>
      <c r="AU297" s="20" t="s">
        <v>80</v>
      </c>
    </row>
    <row r="298" s="13" customFormat="1">
      <c r="A298" s="13"/>
      <c r="B298" s="235"/>
      <c r="C298" s="236"/>
      <c r="D298" s="228" t="s">
        <v>196</v>
      </c>
      <c r="E298" s="237" t="s">
        <v>19</v>
      </c>
      <c r="F298" s="238" t="s">
        <v>1797</v>
      </c>
      <c r="G298" s="236"/>
      <c r="H298" s="239">
        <v>12.6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196</v>
      </c>
      <c r="AU298" s="245" t="s">
        <v>80</v>
      </c>
      <c r="AV298" s="13" t="s">
        <v>80</v>
      </c>
      <c r="AW298" s="13" t="s">
        <v>33</v>
      </c>
      <c r="AX298" s="13" t="s">
        <v>71</v>
      </c>
      <c r="AY298" s="245" t="s">
        <v>161</v>
      </c>
    </row>
    <row r="299" s="14" customFormat="1">
      <c r="A299" s="14"/>
      <c r="B299" s="246"/>
      <c r="C299" s="247"/>
      <c r="D299" s="228" t="s">
        <v>196</v>
      </c>
      <c r="E299" s="248" t="s">
        <v>19</v>
      </c>
      <c r="F299" s="249" t="s">
        <v>198</v>
      </c>
      <c r="G299" s="247"/>
      <c r="H299" s="250">
        <v>12.6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196</v>
      </c>
      <c r="AU299" s="256" t="s">
        <v>80</v>
      </c>
      <c r="AV299" s="14" t="s">
        <v>168</v>
      </c>
      <c r="AW299" s="14" t="s">
        <v>33</v>
      </c>
      <c r="AX299" s="14" t="s">
        <v>78</v>
      </c>
      <c r="AY299" s="256" t="s">
        <v>161</v>
      </c>
    </row>
    <row r="300" s="12" customFormat="1" ht="22.8" customHeight="1">
      <c r="A300" s="12"/>
      <c r="B300" s="199"/>
      <c r="C300" s="200"/>
      <c r="D300" s="201" t="s">
        <v>70</v>
      </c>
      <c r="E300" s="213" t="s">
        <v>168</v>
      </c>
      <c r="F300" s="213" t="s">
        <v>303</v>
      </c>
      <c r="G300" s="200"/>
      <c r="H300" s="200"/>
      <c r="I300" s="203"/>
      <c r="J300" s="214">
        <f>BK300</f>
        <v>0</v>
      </c>
      <c r="K300" s="200"/>
      <c r="L300" s="205"/>
      <c r="M300" s="206"/>
      <c r="N300" s="207"/>
      <c r="O300" s="207"/>
      <c r="P300" s="208">
        <f>SUM(P301:P311)</f>
        <v>0</v>
      </c>
      <c r="Q300" s="207"/>
      <c r="R300" s="208">
        <f>SUM(R301:R311)</f>
        <v>1.9058961600000002</v>
      </c>
      <c r="S300" s="207"/>
      <c r="T300" s="209">
        <f>SUM(T301:T311)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0" t="s">
        <v>78</v>
      </c>
      <c r="AT300" s="211" t="s">
        <v>70</v>
      </c>
      <c r="AU300" s="211" t="s">
        <v>78</v>
      </c>
      <c r="AY300" s="210" t="s">
        <v>161</v>
      </c>
      <c r="BK300" s="212">
        <f>SUM(BK301:BK311)</f>
        <v>0</v>
      </c>
    </row>
    <row r="301" s="2" customFormat="1" ht="16.5" customHeight="1">
      <c r="A301" s="41"/>
      <c r="B301" s="42"/>
      <c r="C301" s="215" t="s">
        <v>340</v>
      </c>
      <c r="D301" s="215" t="s">
        <v>163</v>
      </c>
      <c r="E301" s="216" t="s">
        <v>1798</v>
      </c>
      <c r="F301" s="217" t="s">
        <v>1799</v>
      </c>
      <c r="G301" s="218" t="s">
        <v>192</v>
      </c>
      <c r="H301" s="219">
        <v>1.008</v>
      </c>
      <c r="I301" s="220"/>
      <c r="J301" s="221">
        <f>ROUND(I301*H301,2)</f>
        <v>0</v>
      </c>
      <c r="K301" s="217" t="s">
        <v>167</v>
      </c>
      <c r="L301" s="47"/>
      <c r="M301" s="222" t="s">
        <v>19</v>
      </c>
      <c r="N301" s="223" t="s">
        <v>42</v>
      </c>
      <c r="O301" s="87"/>
      <c r="P301" s="224">
        <f>O301*H301</f>
        <v>0</v>
      </c>
      <c r="Q301" s="224">
        <v>1.8907700000000001</v>
      </c>
      <c r="R301" s="224">
        <f>Q301*H301</f>
        <v>1.9058961600000002</v>
      </c>
      <c r="S301" s="224">
        <v>0</v>
      </c>
      <c r="T301" s="225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6" t="s">
        <v>168</v>
      </c>
      <c r="AT301" s="226" t="s">
        <v>163</v>
      </c>
      <c r="AU301" s="226" t="s">
        <v>80</v>
      </c>
      <c r="AY301" s="20" t="s">
        <v>161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20" t="s">
        <v>78</v>
      </c>
      <c r="BK301" s="227">
        <f>ROUND(I301*H301,2)</f>
        <v>0</v>
      </c>
      <c r="BL301" s="20" t="s">
        <v>168</v>
      </c>
      <c r="BM301" s="226" t="s">
        <v>343</v>
      </c>
    </row>
    <row r="302" s="2" customFormat="1">
      <c r="A302" s="41"/>
      <c r="B302" s="42"/>
      <c r="C302" s="43"/>
      <c r="D302" s="228" t="s">
        <v>169</v>
      </c>
      <c r="E302" s="43"/>
      <c r="F302" s="229" t="s">
        <v>1800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169</v>
      </c>
      <c r="AU302" s="20" t="s">
        <v>80</v>
      </c>
    </row>
    <row r="303" s="2" customFormat="1">
      <c r="A303" s="41"/>
      <c r="B303" s="42"/>
      <c r="C303" s="43"/>
      <c r="D303" s="233" t="s">
        <v>171</v>
      </c>
      <c r="E303" s="43"/>
      <c r="F303" s="234" t="s">
        <v>1801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171</v>
      </c>
      <c r="AU303" s="20" t="s">
        <v>80</v>
      </c>
    </row>
    <row r="304" s="2" customFormat="1">
      <c r="A304" s="41"/>
      <c r="B304" s="42"/>
      <c r="C304" s="43"/>
      <c r="D304" s="228" t="s">
        <v>1322</v>
      </c>
      <c r="E304" s="43"/>
      <c r="F304" s="291" t="s">
        <v>1802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1322</v>
      </c>
      <c r="AU304" s="20" t="s">
        <v>80</v>
      </c>
    </row>
    <row r="305" s="13" customFormat="1">
      <c r="A305" s="13"/>
      <c r="B305" s="235"/>
      <c r="C305" s="236"/>
      <c r="D305" s="228" t="s">
        <v>196</v>
      </c>
      <c r="E305" s="237" t="s">
        <v>19</v>
      </c>
      <c r="F305" s="238" t="s">
        <v>1803</v>
      </c>
      <c r="G305" s="236"/>
      <c r="H305" s="239">
        <v>0.080000000000000002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196</v>
      </c>
      <c r="AU305" s="245" t="s">
        <v>80</v>
      </c>
      <c r="AV305" s="13" t="s">
        <v>80</v>
      </c>
      <c r="AW305" s="13" t="s">
        <v>33</v>
      </c>
      <c r="AX305" s="13" t="s">
        <v>71</v>
      </c>
      <c r="AY305" s="245" t="s">
        <v>161</v>
      </c>
    </row>
    <row r="306" s="13" customFormat="1">
      <c r="A306" s="13"/>
      <c r="B306" s="235"/>
      <c r="C306" s="236"/>
      <c r="D306" s="228" t="s">
        <v>196</v>
      </c>
      <c r="E306" s="237" t="s">
        <v>19</v>
      </c>
      <c r="F306" s="238" t="s">
        <v>1804</v>
      </c>
      <c r="G306" s="236"/>
      <c r="H306" s="239">
        <v>0.16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196</v>
      </c>
      <c r="AU306" s="245" t="s">
        <v>80</v>
      </c>
      <c r="AV306" s="13" t="s">
        <v>80</v>
      </c>
      <c r="AW306" s="13" t="s">
        <v>33</v>
      </c>
      <c r="AX306" s="13" t="s">
        <v>71</v>
      </c>
      <c r="AY306" s="245" t="s">
        <v>161</v>
      </c>
    </row>
    <row r="307" s="13" customFormat="1">
      <c r="A307" s="13"/>
      <c r="B307" s="235"/>
      <c r="C307" s="236"/>
      <c r="D307" s="228" t="s">
        <v>196</v>
      </c>
      <c r="E307" s="237" t="s">
        <v>19</v>
      </c>
      <c r="F307" s="238" t="s">
        <v>1782</v>
      </c>
      <c r="G307" s="236"/>
      <c r="H307" s="239">
        <v>0.12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196</v>
      </c>
      <c r="AU307" s="245" t="s">
        <v>80</v>
      </c>
      <c r="AV307" s="13" t="s">
        <v>80</v>
      </c>
      <c r="AW307" s="13" t="s">
        <v>33</v>
      </c>
      <c r="AX307" s="13" t="s">
        <v>71</v>
      </c>
      <c r="AY307" s="245" t="s">
        <v>161</v>
      </c>
    </row>
    <row r="308" s="13" customFormat="1">
      <c r="A308" s="13"/>
      <c r="B308" s="235"/>
      <c r="C308" s="236"/>
      <c r="D308" s="228" t="s">
        <v>196</v>
      </c>
      <c r="E308" s="237" t="s">
        <v>19</v>
      </c>
      <c r="F308" s="238" t="s">
        <v>1805</v>
      </c>
      <c r="G308" s="236"/>
      <c r="H308" s="239">
        <v>0.14399999999999999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196</v>
      </c>
      <c r="AU308" s="245" t="s">
        <v>80</v>
      </c>
      <c r="AV308" s="13" t="s">
        <v>80</v>
      </c>
      <c r="AW308" s="13" t="s">
        <v>33</v>
      </c>
      <c r="AX308" s="13" t="s">
        <v>71</v>
      </c>
      <c r="AY308" s="245" t="s">
        <v>161</v>
      </c>
    </row>
    <row r="309" s="13" customFormat="1">
      <c r="A309" s="13"/>
      <c r="B309" s="235"/>
      <c r="C309" s="236"/>
      <c r="D309" s="228" t="s">
        <v>196</v>
      </c>
      <c r="E309" s="237" t="s">
        <v>19</v>
      </c>
      <c r="F309" s="238" t="s">
        <v>1806</v>
      </c>
      <c r="G309" s="236"/>
      <c r="H309" s="239">
        <v>0.376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196</v>
      </c>
      <c r="AU309" s="245" t="s">
        <v>80</v>
      </c>
      <c r="AV309" s="13" t="s">
        <v>80</v>
      </c>
      <c r="AW309" s="13" t="s">
        <v>33</v>
      </c>
      <c r="AX309" s="13" t="s">
        <v>71</v>
      </c>
      <c r="AY309" s="245" t="s">
        <v>161</v>
      </c>
    </row>
    <row r="310" s="13" customFormat="1">
      <c r="A310" s="13"/>
      <c r="B310" s="235"/>
      <c r="C310" s="236"/>
      <c r="D310" s="228" t="s">
        <v>196</v>
      </c>
      <c r="E310" s="237" t="s">
        <v>19</v>
      </c>
      <c r="F310" s="238" t="s">
        <v>1807</v>
      </c>
      <c r="G310" s="236"/>
      <c r="H310" s="239">
        <v>0.128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196</v>
      </c>
      <c r="AU310" s="245" t="s">
        <v>80</v>
      </c>
      <c r="AV310" s="13" t="s">
        <v>80</v>
      </c>
      <c r="AW310" s="13" t="s">
        <v>33</v>
      </c>
      <c r="AX310" s="13" t="s">
        <v>71</v>
      </c>
      <c r="AY310" s="245" t="s">
        <v>161</v>
      </c>
    </row>
    <row r="311" s="14" customFormat="1">
      <c r="A311" s="14"/>
      <c r="B311" s="246"/>
      <c r="C311" s="247"/>
      <c r="D311" s="228" t="s">
        <v>196</v>
      </c>
      <c r="E311" s="248" t="s">
        <v>19</v>
      </c>
      <c r="F311" s="249" t="s">
        <v>198</v>
      </c>
      <c r="G311" s="247"/>
      <c r="H311" s="250">
        <v>1.008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196</v>
      </c>
      <c r="AU311" s="256" t="s">
        <v>80</v>
      </c>
      <c r="AV311" s="14" t="s">
        <v>168</v>
      </c>
      <c r="AW311" s="14" t="s">
        <v>33</v>
      </c>
      <c r="AX311" s="14" t="s">
        <v>78</v>
      </c>
      <c r="AY311" s="256" t="s">
        <v>161</v>
      </c>
    </row>
    <row r="312" s="12" customFormat="1" ht="22.8" customHeight="1">
      <c r="A312" s="12"/>
      <c r="B312" s="199"/>
      <c r="C312" s="200"/>
      <c r="D312" s="201" t="s">
        <v>70</v>
      </c>
      <c r="E312" s="213" t="s">
        <v>181</v>
      </c>
      <c r="F312" s="213" t="s">
        <v>362</v>
      </c>
      <c r="G312" s="200"/>
      <c r="H312" s="200"/>
      <c r="I312" s="203"/>
      <c r="J312" s="214">
        <f>BK312</f>
        <v>0</v>
      </c>
      <c r="K312" s="200"/>
      <c r="L312" s="205"/>
      <c r="M312" s="206"/>
      <c r="N312" s="207"/>
      <c r="O312" s="207"/>
      <c r="P312" s="208">
        <f>SUM(P313:P341)</f>
        <v>0</v>
      </c>
      <c r="Q312" s="207"/>
      <c r="R312" s="208">
        <f>SUM(R313:R341)</f>
        <v>1.3564127399999999</v>
      </c>
      <c r="S312" s="207"/>
      <c r="T312" s="209">
        <f>SUM(T313:T341)</f>
        <v>0.185034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0" t="s">
        <v>78</v>
      </c>
      <c r="AT312" s="211" t="s">
        <v>70</v>
      </c>
      <c r="AU312" s="211" t="s">
        <v>78</v>
      </c>
      <c r="AY312" s="210" t="s">
        <v>161</v>
      </c>
      <c r="BK312" s="212">
        <f>SUM(BK313:BK341)</f>
        <v>0</v>
      </c>
    </row>
    <row r="313" s="2" customFormat="1" ht="16.5" customHeight="1">
      <c r="A313" s="41"/>
      <c r="B313" s="42"/>
      <c r="C313" s="215" t="s">
        <v>256</v>
      </c>
      <c r="D313" s="215" t="s">
        <v>163</v>
      </c>
      <c r="E313" s="216" t="s">
        <v>1808</v>
      </c>
      <c r="F313" s="217" t="s">
        <v>1809</v>
      </c>
      <c r="G313" s="218" t="s">
        <v>175</v>
      </c>
      <c r="H313" s="219">
        <v>92.516999999999996</v>
      </c>
      <c r="I313" s="220"/>
      <c r="J313" s="221">
        <f>ROUND(I313*H313,2)</f>
        <v>0</v>
      </c>
      <c r="K313" s="217" t="s">
        <v>167</v>
      </c>
      <c r="L313" s="47"/>
      <c r="M313" s="222" t="s">
        <v>19</v>
      </c>
      <c r="N313" s="223" t="s">
        <v>42</v>
      </c>
      <c r="O313" s="87"/>
      <c r="P313" s="224">
        <f>O313*H313</f>
        <v>0</v>
      </c>
      <c r="Q313" s="224">
        <v>0.00022000000000000001</v>
      </c>
      <c r="R313" s="224">
        <f>Q313*H313</f>
        <v>0.020353739999999999</v>
      </c>
      <c r="S313" s="224">
        <v>0.002</v>
      </c>
      <c r="T313" s="225">
        <f>S313*H313</f>
        <v>0.185034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168</v>
      </c>
      <c r="AT313" s="226" t="s">
        <v>163</v>
      </c>
      <c r="AU313" s="226" t="s">
        <v>80</v>
      </c>
      <c r="AY313" s="20" t="s">
        <v>161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78</v>
      </c>
      <c r="BK313" s="227">
        <f>ROUND(I313*H313,2)</f>
        <v>0</v>
      </c>
      <c r="BL313" s="20" t="s">
        <v>168</v>
      </c>
      <c r="BM313" s="226" t="s">
        <v>349</v>
      </c>
    </row>
    <row r="314" s="2" customFormat="1">
      <c r="A314" s="41"/>
      <c r="B314" s="42"/>
      <c r="C314" s="43"/>
      <c r="D314" s="228" t="s">
        <v>169</v>
      </c>
      <c r="E314" s="43"/>
      <c r="F314" s="229" t="s">
        <v>1810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169</v>
      </c>
      <c r="AU314" s="20" t="s">
        <v>80</v>
      </c>
    </row>
    <row r="315" s="2" customFormat="1">
      <c r="A315" s="41"/>
      <c r="B315" s="42"/>
      <c r="C315" s="43"/>
      <c r="D315" s="233" t="s">
        <v>171</v>
      </c>
      <c r="E315" s="43"/>
      <c r="F315" s="234" t="s">
        <v>1811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171</v>
      </c>
      <c r="AU315" s="20" t="s">
        <v>80</v>
      </c>
    </row>
    <row r="316" s="2" customFormat="1">
      <c r="A316" s="41"/>
      <c r="B316" s="42"/>
      <c r="C316" s="43"/>
      <c r="D316" s="228" t="s">
        <v>1322</v>
      </c>
      <c r="E316" s="43"/>
      <c r="F316" s="291" t="s">
        <v>1812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1322</v>
      </c>
      <c r="AU316" s="20" t="s">
        <v>80</v>
      </c>
    </row>
    <row r="317" s="13" customFormat="1">
      <c r="A317" s="13"/>
      <c r="B317" s="235"/>
      <c r="C317" s="236"/>
      <c r="D317" s="228" t="s">
        <v>196</v>
      </c>
      <c r="E317" s="237" t="s">
        <v>19</v>
      </c>
      <c r="F317" s="238" t="s">
        <v>1813</v>
      </c>
      <c r="G317" s="236"/>
      <c r="H317" s="239">
        <v>38.219999999999999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196</v>
      </c>
      <c r="AU317" s="245" t="s">
        <v>80</v>
      </c>
      <c r="AV317" s="13" t="s">
        <v>80</v>
      </c>
      <c r="AW317" s="13" t="s">
        <v>33</v>
      </c>
      <c r="AX317" s="13" t="s">
        <v>71</v>
      </c>
      <c r="AY317" s="245" t="s">
        <v>161</v>
      </c>
    </row>
    <row r="318" s="13" customFormat="1">
      <c r="A318" s="13"/>
      <c r="B318" s="235"/>
      <c r="C318" s="236"/>
      <c r="D318" s="228" t="s">
        <v>196</v>
      </c>
      <c r="E318" s="237" t="s">
        <v>19</v>
      </c>
      <c r="F318" s="238" t="s">
        <v>1814</v>
      </c>
      <c r="G318" s="236"/>
      <c r="H318" s="239">
        <v>14.167999999999999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196</v>
      </c>
      <c r="AU318" s="245" t="s">
        <v>80</v>
      </c>
      <c r="AV318" s="13" t="s">
        <v>80</v>
      </c>
      <c r="AW318" s="13" t="s">
        <v>33</v>
      </c>
      <c r="AX318" s="13" t="s">
        <v>71</v>
      </c>
      <c r="AY318" s="245" t="s">
        <v>161</v>
      </c>
    </row>
    <row r="319" s="13" customFormat="1">
      <c r="A319" s="13"/>
      <c r="B319" s="235"/>
      <c r="C319" s="236"/>
      <c r="D319" s="228" t="s">
        <v>196</v>
      </c>
      <c r="E319" s="237" t="s">
        <v>19</v>
      </c>
      <c r="F319" s="238" t="s">
        <v>1815</v>
      </c>
      <c r="G319" s="236"/>
      <c r="H319" s="239">
        <v>28.335999999999999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196</v>
      </c>
      <c r="AU319" s="245" t="s">
        <v>80</v>
      </c>
      <c r="AV319" s="13" t="s">
        <v>80</v>
      </c>
      <c r="AW319" s="13" t="s">
        <v>33</v>
      </c>
      <c r="AX319" s="13" t="s">
        <v>71</v>
      </c>
      <c r="AY319" s="245" t="s">
        <v>161</v>
      </c>
    </row>
    <row r="320" s="13" customFormat="1">
      <c r="A320" s="13"/>
      <c r="B320" s="235"/>
      <c r="C320" s="236"/>
      <c r="D320" s="228" t="s">
        <v>196</v>
      </c>
      <c r="E320" s="237" t="s">
        <v>19</v>
      </c>
      <c r="F320" s="238" t="s">
        <v>1816</v>
      </c>
      <c r="G320" s="236"/>
      <c r="H320" s="239">
        <v>7.8620000000000001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196</v>
      </c>
      <c r="AU320" s="245" t="s">
        <v>80</v>
      </c>
      <c r="AV320" s="13" t="s">
        <v>80</v>
      </c>
      <c r="AW320" s="13" t="s">
        <v>33</v>
      </c>
      <c r="AX320" s="13" t="s">
        <v>71</v>
      </c>
      <c r="AY320" s="245" t="s">
        <v>161</v>
      </c>
    </row>
    <row r="321" s="13" customFormat="1">
      <c r="A321" s="13"/>
      <c r="B321" s="235"/>
      <c r="C321" s="236"/>
      <c r="D321" s="228" t="s">
        <v>196</v>
      </c>
      <c r="E321" s="237" t="s">
        <v>19</v>
      </c>
      <c r="F321" s="238" t="s">
        <v>1817</v>
      </c>
      <c r="G321" s="236"/>
      <c r="H321" s="239">
        <v>3.931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196</v>
      </c>
      <c r="AU321" s="245" t="s">
        <v>80</v>
      </c>
      <c r="AV321" s="13" t="s">
        <v>80</v>
      </c>
      <c r="AW321" s="13" t="s">
        <v>33</v>
      </c>
      <c r="AX321" s="13" t="s">
        <v>71</v>
      </c>
      <c r="AY321" s="245" t="s">
        <v>161</v>
      </c>
    </row>
    <row r="322" s="14" customFormat="1">
      <c r="A322" s="14"/>
      <c r="B322" s="246"/>
      <c r="C322" s="247"/>
      <c r="D322" s="228" t="s">
        <v>196</v>
      </c>
      <c r="E322" s="248" t="s">
        <v>19</v>
      </c>
      <c r="F322" s="249" t="s">
        <v>198</v>
      </c>
      <c r="G322" s="247"/>
      <c r="H322" s="250">
        <v>92.516999999999982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196</v>
      </c>
      <c r="AU322" s="256" t="s">
        <v>80</v>
      </c>
      <c r="AV322" s="14" t="s">
        <v>168</v>
      </c>
      <c r="AW322" s="14" t="s">
        <v>33</v>
      </c>
      <c r="AX322" s="14" t="s">
        <v>78</v>
      </c>
      <c r="AY322" s="256" t="s">
        <v>161</v>
      </c>
    </row>
    <row r="323" s="2" customFormat="1" ht="16.5" customHeight="1">
      <c r="A323" s="41"/>
      <c r="B323" s="42"/>
      <c r="C323" s="215" t="s">
        <v>352</v>
      </c>
      <c r="D323" s="215" t="s">
        <v>163</v>
      </c>
      <c r="E323" s="216" t="s">
        <v>1818</v>
      </c>
      <c r="F323" s="217" t="s">
        <v>1819</v>
      </c>
      <c r="G323" s="218" t="s">
        <v>175</v>
      </c>
      <c r="H323" s="219">
        <v>20.065000000000001</v>
      </c>
      <c r="I323" s="220"/>
      <c r="J323" s="221">
        <f>ROUND(I323*H323,2)</f>
        <v>0</v>
      </c>
      <c r="K323" s="217" t="s">
        <v>1673</v>
      </c>
      <c r="L323" s="47"/>
      <c r="M323" s="222" t="s">
        <v>19</v>
      </c>
      <c r="N323" s="223" t="s">
        <v>42</v>
      </c>
      <c r="O323" s="87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168</v>
      </c>
      <c r="AT323" s="226" t="s">
        <v>163</v>
      </c>
      <c r="AU323" s="226" t="s">
        <v>80</v>
      </c>
      <c r="AY323" s="20" t="s">
        <v>161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78</v>
      </c>
      <c r="BK323" s="227">
        <f>ROUND(I323*H323,2)</f>
        <v>0</v>
      </c>
      <c r="BL323" s="20" t="s">
        <v>168</v>
      </c>
      <c r="BM323" s="226" t="s">
        <v>355</v>
      </c>
    </row>
    <row r="324" s="2" customFormat="1">
      <c r="A324" s="41"/>
      <c r="B324" s="42"/>
      <c r="C324" s="43"/>
      <c r="D324" s="228" t="s">
        <v>169</v>
      </c>
      <c r="E324" s="43"/>
      <c r="F324" s="229" t="s">
        <v>1819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169</v>
      </c>
      <c r="AU324" s="20" t="s">
        <v>80</v>
      </c>
    </row>
    <row r="325" s="2" customFormat="1">
      <c r="A325" s="41"/>
      <c r="B325" s="42"/>
      <c r="C325" s="43"/>
      <c r="D325" s="228" t="s">
        <v>1322</v>
      </c>
      <c r="E325" s="43"/>
      <c r="F325" s="291" t="s">
        <v>1820</v>
      </c>
      <c r="G325" s="43"/>
      <c r="H325" s="43"/>
      <c r="I325" s="230"/>
      <c r="J325" s="43"/>
      <c r="K325" s="43"/>
      <c r="L325" s="47"/>
      <c r="M325" s="231"/>
      <c r="N325" s="232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1322</v>
      </c>
      <c r="AU325" s="20" t="s">
        <v>80</v>
      </c>
    </row>
    <row r="326" s="13" customFormat="1">
      <c r="A326" s="13"/>
      <c r="B326" s="235"/>
      <c r="C326" s="236"/>
      <c r="D326" s="228" t="s">
        <v>196</v>
      </c>
      <c r="E326" s="237" t="s">
        <v>19</v>
      </c>
      <c r="F326" s="238" t="s">
        <v>1814</v>
      </c>
      <c r="G326" s="236"/>
      <c r="H326" s="239">
        <v>14.167999999999999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196</v>
      </c>
      <c r="AU326" s="245" t="s">
        <v>80</v>
      </c>
      <c r="AV326" s="13" t="s">
        <v>80</v>
      </c>
      <c r="AW326" s="13" t="s">
        <v>33</v>
      </c>
      <c r="AX326" s="13" t="s">
        <v>71</v>
      </c>
      <c r="AY326" s="245" t="s">
        <v>161</v>
      </c>
    </row>
    <row r="327" s="13" customFormat="1">
      <c r="A327" s="13"/>
      <c r="B327" s="235"/>
      <c r="C327" s="236"/>
      <c r="D327" s="228" t="s">
        <v>196</v>
      </c>
      <c r="E327" s="237" t="s">
        <v>19</v>
      </c>
      <c r="F327" s="238" t="s">
        <v>1821</v>
      </c>
      <c r="G327" s="236"/>
      <c r="H327" s="239">
        <v>3.931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196</v>
      </c>
      <c r="AU327" s="245" t="s">
        <v>80</v>
      </c>
      <c r="AV327" s="13" t="s">
        <v>80</v>
      </c>
      <c r="AW327" s="13" t="s">
        <v>33</v>
      </c>
      <c r="AX327" s="13" t="s">
        <v>71</v>
      </c>
      <c r="AY327" s="245" t="s">
        <v>161</v>
      </c>
    </row>
    <row r="328" s="13" customFormat="1">
      <c r="A328" s="13"/>
      <c r="B328" s="235"/>
      <c r="C328" s="236"/>
      <c r="D328" s="228" t="s">
        <v>196</v>
      </c>
      <c r="E328" s="237" t="s">
        <v>19</v>
      </c>
      <c r="F328" s="238" t="s">
        <v>1822</v>
      </c>
      <c r="G328" s="236"/>
      <c r="H328" s="239">
        <v>1.966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196</v>
      </c>
      <c r="AU328" s="245" t="s">
        <v>80</v>
      </c>
      <c r="AV328" s="13" t="s">
        <v>80</v>
      </c>
      <c r="AW328" s="13" t="s">
        <v>33</v>
      </c>
      <c r="AX328" s="13" t="s">
        <v>71</v>
      </c>
      <c r="AY328" s="245" t="s">
        <v>161</v>
      </c>
    </row>
    <row r="329" s="14" customFormat="1">
      <c r="A329" s="14"/>
      <c r="B329" s="246"/>
      <c r="C329" s="247"/>
      <c r="D329" s="228" t="s">
        <v>196</v>
      </c>
      <c r="E329" s="248" t="s">
        <v>19</v>
      </c>
      <c r="F329" s="249" t="s">
        <v>198</v>
      </c>
      <c r="G329" s="247"/>
      <c r="H329" s="250">
        <v>20.065000000000001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196</v>
      </c>
      <c r="AU329" s="256" t="s">
        <v>80</v>
      </c>
      <c r="AV329" s="14" t="s">
        <v>168</v>
      </c>
      <c r="AW329" s="14" t="s">
        <v>33</v>
      </c>
      <c r="AX329" s="14" t="s">
        <v>78</v>
      </c>
      <c r="AY329" s="256" t="s">
        <v>161</v>
      </c>
    </row>
    <row r="330" s="2" customFormat="1" ht="16.5" customHeight="1">
      <c r="A330" s="41"/>
      <c r="B330" s="42"/>
      <c r="C330" s="215" t="s">
        <v>262</v>
      </c>
      <c r="D330" s="215" t="s">
        <v>163</v>
      </c>
      <c r="E330" s="216" t="s">
        <v>1823</v>
      </c>
      <c r="F330" s="217" t="s">
        <v>1824</v>
      </c>
      <c r="G330" s="218" t="s">
        <v>192</v>
      </c>
      <c r="H330" s="219">
        <v>0.14999999999999999</v>
      </c>
      <c r="I330" s="220"/>
      <c r="J330" s="221">
        <f>ROUND(I330*H330,2)</f>
        <v>0</v>
      </c>
      <c r="K330" s="217" t="s">
        <v>167</v>
      </c>
      <c r="L330" s="47"/>
      <c r="M330" s="222" t="s">
        <v>19</v>
      </c>
      <c r="N330" s="223" t="s">
        <v>42</v>
      </c>
      <c r="O330" s="87"/>
      <c r="P330" s="224">
        <f>O330*H330</f>
        <v>0</v>
      </c>
      <c r="Q330" s="224">
        <v>2.004</v>
      </c>
      <c r="R330" s="224">
        <f>Q330*H330</f>
        <v>0.30059999999999998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168</v>
      </c>
      <c r="AT330" s="226" t="s">
        <v>163</v>
      </c>
      <c r="AU330" s="226" t="s">
        <v>80</v>
      </c>
      <c r="AY330" s="20" t="s">
        <v>161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78</v>
      </c>
      <c r="BK330" s="227">
        <f>ROUND(I330*H330,2)</f>
        <v>0</v>
      </c>
      <c r="BL330" s="20" t="s">
        <v>168</v>
      </c>
      <c r="BM330" s="226" t="s">
        <v>360</v>
      </c>
    </row>
    <row r="331" s="2" customFormat="1">
      <c r="A331" s="41"/>
      <c r="B331" s="42"/>
      <c r="C331" s="43"/>
      <c r="D331" s="228" t="s">
        <v>169</v>
      </c>
      <c r="E331" s="43"/>
      <c r="F331" s="229" t="s">
        <v>1825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169</v>
      </c>
      <c r="AU331" s="20" t="s">
        <v>80</v>
      </c>
    </row>
    <row r="332" s="2" customFormat="1">
      <c r="A332" s="41"/>
      <c r="B332" s="42"/>
      <c r="C332" s="43"/>
      <c r="D332" s="233" t="s">
        <v>171</v>
      </c>
      <c r="E332" s="43"/>
      <c r="F332" s="234" t="s">
        <v>1826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171</v>
      </c>
      <c r="AU332" s="20" t="s">
        <v>80</v>
      </c>
    </row>
    <row r="333" s="2" customFormat="1">
      <c r="A333" s="41"/>
      <c r="B333" s="42"/>
      <c r="C333" s="43"/>
      <c r="D333" s="228" t="s">
        <v>1322</v>
      </c>
      <c r="E333" s="43"/>
      <c r="F333" s="291" t="s">
        <v>1827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1322</v>
      </c>
      <c r="AU333" s="20" t="s">
        <v>80</v>
      </c>
    </row>
    <row r="334" s="13" customFormat="1">
      <c r="A334" s="13"/>
      <c r="B334" s="235"/>
      <c r="C334" s="236"/>
      <c r="D334" s="228" t="s">
        <v>196</v>
      </c>
      <c r="E334" s="237" t="s">
        <v>19</v>
      </c>
      <c r="F334" s="238" t="s">
        <v>1828</v>
      </c>
      <c r="G334" s="236"/>
      <c r="H334" s="239">
        <v>0.14999999999999999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196</v>
      </c>
      <c r="AU334" s="245" t="s">
        <v>80</v>
      </c>
      <c r="AV334" s="13" t="s">
        <v>80</v>
      </c>
      <c r="AW334" s="13" t="s">
        <v>33</v>
      </c>
      <c r="AX334" s="13" t="s">
        <v>71</v>
      </c>
      <c r="AY334" s="245" t="s">
        <v>161</v>
      </c>
    </row>
    <row r="335" s="14" customFormat="1">
      <c r="A335" s="14"/>
      <c r="B335" s="246"/>
      <c r="C335" s="247"/>
      <c r="D335" s="228" t="s">
        <v>196</v>
      </c>
      <c r="E335" s="248" t="s">
        <v>19</v>
      </c>
      <c r="F335" s="249" t="s">
        <v>198</v>
      </c>
      <c r="G335" s="247"/>
      <c r="H335" s="250">
        <v>0.14999999999999999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196</v>
      </c>
      <c r="AU335" s="256" t="s">
        <v>80</v>
      </c>
      <c r="AV335" s="14" t="s">
        <v>168</v>
      </c>
      <c r="AW335" s="14" t="s">
        <v>33</v>
      </c>
      <c r="AX335" s="14" t="s">
        <v>78</v>
      </c>
      <c r="AY335" s="256" t="s">
        <v>161</v>
      </c>
    </row>
    <row r="336" s="2" customFormat="1" ht="16.5" customHeight="1">
      <c r="A336" s="41"/>
      <c r="B336" s="42"/>
      <c r="C336" s="215" t="s">
        <v>363</v>
      </c>
      <c r="D336" s="215" t="s">
        <v>163</v>
      </c>
      <c r="E336" s="216" t="s">
        <v>1829</v>
      </c>
      <c r="F336" s="217" t="s">
        <v>1830</v>
      </c>
      <c r="G336" s="218" t="s">
        <v>192</v>
      </c>
      <c r="H336" s="219">
        <v>0.45000000000000001</v>
      </c>
      <c r="I336" s="220"/>
      <c r="J336" s="221">
        <f>ROUND(I336*H336,2)</f>
        <v>0</v>
      </c>
      <c r="K336" s="217" t="s">
        <v>167</v>
      </c>
      <c r="L336" s="47"/>
      <c r="M336" s="222" t="s">
        <v>19</v>
      </c>
      <c r="N336" s="223" t="s">
        <v>42</v>
      </c>
      <c r="O336" s="87"/>
      <c r="P336" s="224">
        <f>O336*H336</f>
        <v>0</v>
      </c>
      <c r="Q336" s="224">
        <v>2.3010199999999998</v>
      </c>
      <c r="R336" s="224">
        <f>Q336*H336</f>
        <v>1.0354589999999999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168</v>
      </c>
      <c r="AT336" s="226" t="s">
        <v>163</v>
      </c>
      <c r="AU336" s="226" t="s">
        <v>80</v>
      </c>
      <c r="AY336" s="20" t="s">
        <v>161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78</v>
      </c>
      <c r="BK336" s="227">
        <f>ROUND(I336*H336,2)</f>
        <v>0</v>
      </c>
      <c r="BL336" s="20" t="s">
        <v>168</v>
      </c>
      <c r="BM336" s="226" t="s">
        <v>366</v>
      </c>
    </row>
    <row r="337" s="2" customFormat="1">
      <c r="A337" s="41"/>
      <c r="B337" s="42"/>
      <c r="C337" s="43"/>
      <c r="D337" s="228" t="s">
        <v>169</v>
      </c>
      <c r="E337" s="43"/>
      <c r="F337" s="229" t="s">
        <v>1831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169</v>
      </c>
      <c r="AU337" s="20" t="s">
        <v>80</v>
      </c>
    </row>
    <row r="338" s="2" customFormat="1">
      <c r="A338" s="41"/>
      <c r="B338" s="42"/>
      <c r="C338" s="43"/>
      <c r="D338" s="233" t="s">
        <v>171</v>
      </c>
      <c r="E338" s="43"/>
      <c r="F338" s="234" t="s">
        <v>1832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171</v>
      </c>
      <c r="AU338" s="20" t="s">
        <v>80</v>
      </c>
    </row>
    <row r="339" s="2" customFormat="1">
      <c r="A339" s="41"/>
      <c r="B339" s="42"/>
      <c r="C339" s="43"/>
      <c r="D339" s="228" t="s">
        <v>1322</v>
      </c>
      <c r="E339" s="43"/>
      <c r="F339" s="291" t="s">
        <v>1833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1322</v>
      </c>
      <c r="AU339" s="20" t="s">
        <v>80</v>
      </c>
    </row>
    <row r="340" s="13" customFormat="1">
      <c r="A340" s="13"/>
      <c r="B340" s="235"/>
      <c r="C340" s="236"/>
      <c r="D340" s="228" t="s">
        <v>196</v>
      </c>
      <c r="E340" s="237" t="s">
        <v>19</v>
      </c>
      <c r="F340" s="238" t="s">
        <v>1834</v>
      </c>
      <c r="G340" s="236"/>
      <c r="H340" s="239">
        <v>0.45000000000000001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196</v>
      </c>
      <c r="AU340" s="245" t="s">
        <v>80</v>
      </c>
      <c r="AV340" s="13" t="s">
        <v>80</v>
      </c>
      <c r="AW340" s="13" t="s">
        <v>33</v>
      </c>
      <c r="AX340" s="13" t="s">
        <v>71</v>
      </c>
      <c r="AY340" s="245" t="s">
        <v>161</v>
      </c>
    </row>
    <row r="341" s="14" customFormat="1">
      <c r="A341" s="14"/>
      <c r="B341" s="246"/>
      <c r="C341" s="247"/>
      <c r="D341" s="228" t="s">
        <v>196</v>
      </c>
      <c r="E341" s="248" t="s">
        <v>19</v>
      </c>
      <c r="F341" s="249" t="s">
        <v>198</v>
      </c>
      <c r="G341" s="247"/>
      <c r="H341" s="250">
        <v>0.45000000000000001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196</v>
      </c>
      <c r="AU341" s="256" t="s">
        <v>80</v>
      </c>
      <c r="AV341" s="14" t="s">
        <v>168</v>
      </c>
      <c r="AW341" s="14" t="s">
        <v>33</v>
      </c>
      <c r="AX341" s="14" t="s">
        <v>78</v>
      </c>
      <c r="AY341" s="256" t="s">
        <v>161</v>
      </c>
    </row>
    <row r="342" s="12" customFormat="1" ht="22.8" customHeight="1">
      <c r="A342" s="12"/>
      <c r="B342" s="199"/>
      <c r="C342" s="200"/>
      <c r="D342" s="201" t="s">
        <v>70</v>
      </c>
      <c r="E342" s="213" t="s">
        <v>186</v>
      </c>
      <c r="F342" s="213" t="s">
        <v>1835</v>
      </c>
      <c r="G342" s="200"/>
      <c r="H342" s="200"/>
      <c r="I342" s="203"/>
      <c r="J342" s="214">
        <f>BK342</f>
        <v>0</v>
      </c>
      <c r="K342" s="200"/>
      <c r="L342" s="205"/>
      <c r="M342" s="206"/>
      <c r="N342" s="207"/>
      <c r="O342" s="207"/>
      <c r="P342" s="208">
        <f>SUM(P343:P438)</f>
        <v>0</v>
      </c>
      <c r="Q342" s="207"/>
      <c r="R342" s="208">
        <f>SUM(R343:R438)</f>
        <v>0.016464200000000002</v>
      </c>
      <c r="S342" s="207"/>
      <c r="T342" s="209">
        <f>SUM(T343:T438)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0" t="s">
        <v>78</v>
      </c>
      <c r="AT342" s="211" t="s">
        <v>70</v>
      </c>
      <c r="AU342" s="211" t="s">
        <v>78</v>
      </c>
      <c r="AY342" s="210" t="s">
        <v>161</v>
      </c>
      <c r="BK342" s="212">
        <f>SUM(BK343:BK438)</f>
        <v>0</v>
      </c>
    </row>
    <row r="343" s="2" customFormat="1" ht="21.75" customHeight="1">
      <c r="A343" s="41"/>
      <c r="B343" s="42"/>
      <c r="C343" s="215" t="s">
        <v>269</v>
      </c>
      <c r="D343" s="215" t="s">
        <v>163</v>
      </c>
      <c r="E343" s="216" t="s">
        <v>1836</v>
      </c>
      <c r="F343" s="217" t="s">
        <v>1837</v>
      </c>
      <c r="G343" s="218" t="s">
        <v>192</v>
      </c>
      <c r="H343" s="219">
        <v>2.722</v>
      </c>
      <c r="I343" s="220"/>
      <c r="J343" s="221">
        <f>ROUND(I343*H343,2)</f>
        <v>0</v>
      </c>
      <c r="K343" s="217" t="s">
        <v>1673</v>
      </c>
      <c r="L343" s="47"/>
      <c r="M343" s="222" t="s">
        <v>19</v>
      </c>
      <c r="N343" s="223" t="s">
        <v>42</v>
      </c>
      <c r="O343" s="87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168</v>
      </c>
      <c r="AT343" s="226" t="s">
        <v>163</v>
      </c>
      <c r="AU343" s="226" t="s">
        <v>80</v>
      </c>
      <c r="AY343" s="20" t="s">
        <v>161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78</v>
      </c>
      <c r="BK343" s="227">
        <f>ROUND(I343*H343,2)</f>
        <v>0</v>
      </c>
      <c r="BL343" s="20" t="s">
        <v>168</v>
      </c>
      <c r="BM343" s="226" t="s">
        <v>376</v>
      </c>
    </row>
    <row r="344" s="2" customFormat="1">
      <c r="A344" s="41"/>
      <c r="B344" s="42"/>
      <c r="C344" s="43"/>
      <c r="D344" s="228" t="s">
        <v>169</v>
      </c>
      <c r="E344" s="43"/>
      <c r="F344" s="229" t="s">
        <v>1837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169</v>
      </c>
      <c r="AU344" s="20" t="s">
        <v>80</v>
      </c>
    </row>
    <row r="345" s="2" customFormat="1">
      <c r="A345" s="41"/>
      <c r="B345" s="42"/>
      <c r="C345" s="43"/>
      <c r="D345" s="228" t="s">
        <v>1322</v>
      </c>
      <c r="E345" s="43"/>
      <c r="F345" s="291" t="s">
        <v>1838</v>
      </c>
      <c r="G345" s="43"/>
      <c r="H345" s="43"/>
      <c r="I345" s="230"/>
      <c r="J345" s="43"/>
      <c r="K345" s="43"/>
      <c r="L345" s="47"/>
      <c r="M345" s="231"/>
      <c r="N345" s="232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1322</v>
      </c>
      <c r="AU345" s="20" t="s">
        <v>80</v>
      </c>
    </row>
    <row r="346" s="13" customFormat="1">
      <c r="A346" s="13"/>
      <c r="B346" s="235"/>
      <c r="C346" s="236"/>
      <c r="D346" s="228" t="s">
        <v>196</v>
      </c>
      <c r="E346" s="237" t="s">
        <v>19</v>
      </c>
      <c r="F346" s="238" t="s">
        <v>1839</v>
      </c>
      <c r="G346" s="236"/>
      <c r="H346" s="239">
        <v>2.722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196</v>
      </c>
      <c r="AU346" s="245" t="s">
        <v>80</v>
      </c>
      <c r="AV346" s="13" t="s">
        <v>80</v>
      </c>
      <c r="AW346" s="13" t="s">
        <v>33</v>
      </c>
      <c r="AX346" s="13" t="s">
        <v>71</v>
      </c>
      <c r="AY346" s="245" t="s">
        <v>161</v>
      </c>
    </row>
    <row r="347" s="14" customFormat="1">
      <c r="A347" s="14"/>
      <c r="B347" s="246"/>
      <c r="C347" s="247"/>
      <c r="D347" s="228" t="s">
        <v>196</v>
      </c>
      <c r="E347" s="248" t="s">
        <v>19</v>
      </c>
      <c r="F347" s="249" t="s">
        <v>198</v>
      </c>
      <c r="G347" s="247"/>
      <c r="H347" s="250">
        <v>2.722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6" t="s">
        <v>196</v>
      </c>
      <c r="AU347" s="256" t="s">
        <v>80</v>
      </c>
      <c r="AV347" s="14" t="s">
        <v>168</v>
      </c>
      <c r="AW347" s="14" t="s">
        <v>33</v>
      </c>
      <c r="AX347" s="14" t="s">
        <v>78</v>
      </c>
      <c r="AY347" s="256" t="s">
        <v>161</v>
      </c>
    </row>
    <row r="348" s="2" customFormat="1" ht="24.15" customHeight="1">
      <c r="A348" s="41"/>
      <c r="B348" s="42"/>
      <c r="C348" s="257" t="s">
        <v>379</v>
      </c>
      <c r="D348" s="257" t="s">
        <v>241</v>
      </c>
      <c r="E348" s="258" t="s">
        <v>1818</v>
      </c>
      <c r="F348" s="259" t="s">
        <v>1840</v>
      </c>
      <c r="G348" s="260" t="s">
        <v>166</v>
      </c>
      <c r="H348" s="261">
        <v>9</v>
      </c>
      <c r="I348" s="262"/>
      <c r="J348" s="263">
        <f>ROUND(I348*H348,2)</f>
        <v>0</v>
      </c>
      <c r="K348" s="259" t="s">
        <v>1673</v>
      </c>
      <c r="L348" s="264"/>
      <c r="M348" s="265" t="s">
        <v>19</v>
      </c>
      <c r="N348" s="266" t="s">
        <v>42</v>
      </c>
      <c r="O348" s="87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186</v>
      </c>
      <c r="AT348" s="226" t="s">
        <v>241</v>
      </c>
      <c r="AU348" s="226" t="s">
        <v>80</v>
      </c>
      <c r="AY348" s="20" t="s">
        <v>161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78</v>
      </c>
      <c r="BK348" s="227">
        <f>ROUND(I348*H348,2)</f>
        <v>0</v>
      </c>
      <c r="BL348" s="20" t="s">
        <v>168</v>
      </c>
      <c r="BM348" s="226" t="s">
        <v>382</v>
      </c>
    </row>
    <row r="349" s="2" customFormat="1">
      <c r="A349" s="41"/>
      <c r="B349" s="42"/>
      <c r="C349" s="43"/>
      <c r="D349" s="228" t="s">
        <v>169</v>
      </c>
      <c r="E349" s="43"/>
      <c r="F349" s="229" t="s">
        <v>1840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169</v>
      </c>
      <c r="AU349" s="20" t="s">
        <v>80</v>
      </c>
    </row>
    <row r="350" s="2" customFormat="1">
      <c r="A350" s="41"/>
      <c r="B350" s="42"/>
      <c r="C350" s="43"/>
      <c r="D350" s="228" t="s">
        <v>1322</v>
      </c>
      <c r="E350" s="43"/>
      <c r="F350" s="291" t="s">
        <v>1838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1322</v>
      </c>
      <c r="AU350" s="20" t="s">
        <v>80</v>
      </c>
    </row>
    <row r="351" s="13" customFormat="1">
      <c r="A351" s="13"/>
      <c r="B351" s="235"/>
      <c r="C351" s="236"/>
      <c r="D351" s="228" t="s">
        <v>196</v>
      </c>
      <c r="E351" s="237" t="s">
        <v>19</v>
      </c>
      <c r="F351" s="238" t="s">
        <v>1841</v>
      </c>
      <c r="G351" s="236"/>
      <c r="H351" s="239">
        <v>9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196</v>
      </c>
      <c r="AU351" s="245" t="s">
        <v>80</v>
      </c>
      <c r="AV351" s="13" t="s">
        <v>80</v>
      </c>
      <c r="AW351" s="13" t="s">
        <v>33</v>
      </c>
      <c r="AX351" s="13" t="s">
        <v>71</v>
      </c>
      <c r="AY351" s="245" t="s">
        <v>161</v>
      </c>
    </row>
    <row r="352" s="14" customFormat="1">
      <c r="A352" s="14"/>
      <c r="B352" s="246"/>
      <c r="C352" s="247"/>
      <c r="D352" s="228" t="s">
        <v>196</v>
      </c>
      <c r="E352" s="248" t="s">
        <v>19</v>
      </c>
      <c r="F352" s="249" t="s">
        <v>198</v>
      </c>
      <c r="G352" s="247"/>
      <c r="H352" s="250">
        <v>9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196</v>
      </c>
      <c r="AU352" s="256" t="s">
        <v>80</v>
      </c>
      <c r="AV352" s="14" t="s">
        <v>168</v>
      </c>
      <c r="AW352" s="14" t="s">
        <v>33</v>
      </c>
      <c r="AX352" s="14" t="s">
        <v>78</v>
      </c>
      <c r="AY352" s="256" t="s">
        <v>161</v>
      </c>
    </row>
    <row r="353" s="2" customFormat="1" ht="24.15" customHeight="1">
      <c r="A353" s="41"/>
      <c r="B353" s="42"/>
      <c r="C353" s="215" t="s">
        <v>274</v>
      </c>
      <c r="D353" s="215" t="s">
        <v>163</v>
      </c>
      <c r="E353" s="216" t="s">
        <v>1842</v>
      </c>
      <c r="F353" s="217" t="s">
        <v>1843</v>
      </c>
      <c r="G353" s="218" t="s">
        <v>845</v>
      </c>
      <c r="H353" s="219">
        <v>1</v>
      </c>
      <c r="I353" s="220"/>
      <c r="J353" s="221">
        <f>ROUND(I353*H353,2)</f>
        <v>0</v>
      </c>
      <c r="K353" s="217" t="s">
        <v>1673</v>
      </c>
      <c r="L353" s="47"/>
      <c r="M353" s="222" t="s">
        <v>19</v>
      </c>
      <c r="N353" s="223" t="s">
        <v>42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168</v>
      </c>
      <c r="AT353" s="226" t="s">
        <v>163</v>
      </c>
      <c r="AU353" s="226" t="s">
        <v>80</v>
      </c>
      <c r="AY353" s="20" t="s">
        <v>161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78</v>
      </c>
      <c r="BK353" s="227">
        <f>ROUND(I353*H353,2)</f>
        <v>0</v>
      </c>
      <c r="BL353" s="20" t="s">
        <v>168</v>
      </c>
      <c r="BM353" s="226" t="s">
        <v>388</v>
      </c>
    </row>
    <row r="354" s="2" customFormat="1">
      <c r="A354" s="41"/>
      <c r="B354" s="42"/>
      <c r="C354" s="43"/>
      <c r="D354" s="228" t="s">
        <v>169</v>
      </c>
      <c r="E354" s="43"/>
      <c r="F354" s="229" t="s">
        <v>1843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169</v>
      </c>
      <c r="AU354" s="20" t="s">
        <v>80</v>
      </c>
    </row>
    <row r="355" s="2" customFormat="1">
      <c r="A355" s="41"/>
      <c r="B355" s="42"/>
      <c r="C355" s="43"/>
      <c r="D355" s="228" t="s">
        <v>1322</v>
      </c>
      <c r="E355" s="43"/>
      <c r="F355" s="291" t="s">
        <v>1838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1322</v>
      </c>
      <c r="AU355" s="20" t="s">
        <v>80</v>
      </c>
    </row>
    <row r="356" s="13" customFormat="1">
      <c r="A356" s="13"/>
      <c r="B356" s="235"/>
      <c r="C356" s="236"/>
      <c r="D356" s="228" t="s">
        <v>196</v>
      </c>
      <c r="E356" s="237" t="s">
        <v>19</v>
      </c>
      <c r="F356" s="238" t="s">
        <v>78</v>
      </c>
      <c r="G356" s="236"/>
      <c r="H356" s="239">
        <v>1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196</v>
      </c>
      <c r="AU356" s="245" t="s">
        <v>80</v>
      </c>
      <c r="AV356" s="13" t="s">
        <v>80</v>
      </c>
      <c r="AW356" s="13" t="s">
        <v>33</v>
      </c>
      <c r="AX356" s="13" t="s">
        <v>71</v>
      </c>
      <c r="AY356" s="245" t="s">
        <v>161</v>
      </c>
    </row>
    <row r="357" s="14" customFormat="1">
      <c r="A357" s="14"/>
      <c r="B357" s="246"/>
      <c r="C357" s="247"/>
      <c r="D357" s="228" t="s">
        <v>196</v>
      </c>
      <c r="E357" s="248" t="s">
        <v>19</v>
      </c>
      <c r="F357" s="249" t="s">
        <v>198</v>
      </c>
      <c r="G357" s="247"/>
      <c r="H357" s="250">
        <v>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196</v>
      </c>
      <c r="AU357" s="256" t="s">
        <v>80</v>
      </c>
      <c r="AV357" s="14" t="s">
        <v>168</v>
      </c>
      <c r="AW357" s="14" t="s">
        <v>33</v>
      </c>
      <c r="AX357" s="14" t="s">
        <v>78</v>
      </c>
      <c r="AY357" s="256" t="s">
        <v>161</v>
      </c>
    </row>
    <row r="358" s="2" customFormat="1" ht="16.5" customHeight="1">
      <c r="A358" s="41"/>
      <c r="B358" s="42"/>
      <c r="C358" s="215" t="s">
        <v>391</v>
      </c>
      <c r="D358" s="215" t="s">
        <v>163</v>
      </c>
      <c r="E358" s="216" t="s">
        <v>1844</v>
      </c>
      <c r="F358" s="217" t="s">
        <v>1845</v>
      </c>
      <c r="G358" s="218" t="s">
        <v>845</v>
      </c>
      <c r="H358" s="219">
        <v>1</v>
      </c>
      <c r="I358" s="220"/>
      <c r="J358" s="221">
        <f>ROUND(I358*H358,2)</f>
        <v>0</v>
      </c>
      <c r="K358" s="217" t="s">
        <v>1673</v>
      </c>
      <c r="L358" s="47"/>
      <c r="M358" s="222" t="s">
        <v>19</v>
      </c>
      <c r="N358" s="223" t="s">
        <v>42</v>
      </c>
      <c r="O358" s="87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6" t="s">
        <v>168</v>
      </c>
      <c r="AT358" s="226" t="s">
        <v>163</v>
      </c>
      <c r="AU358" s="226" t="s">
        <v>80</v>
      </c>
      <c r="AY358" s="20" t="s">
        <v>161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20" t="s">
        <v>78</v>
      </c>
      <c r="BK358" s="227">
        <f>ROUND(I358*H358,2)</f>
        <v>0</v>
      </c>
      <c r="BL358" s="20" t="s">
        <v>168</v>
      </c>
      <c r="BM358" s="226" t="s">
        <v>394</v>
      </c>
    </row>
    <row r="359" s="2" customFormat="1">
      <c r="A359" s="41"/>
      <c r="B359" s="42"/>
      <c r="C359" s="43"/>
      <c r="D359" s="228" t="s">
        <v>169</v>
      </c>
      <c r="E359" s="43"/>
      <c r="F359" s="229" t="s">
        <v>1845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169</v>
      </c>
      <c r="AU359" s="20" t="s">
        <v>80</v>
      </c>
    </row>
    <row r="360" s="2" customFormat="1">
      <c r="A360" s="41"/>
      <c r="B360" s="42"/>
      <c r="C360" s="43"/>
      <c r="D360" s="228" t="s">
        <v>1322</v>
      </c>
      <c r="E360" s="43"/>
      <c r="F360" s="291" t="s">
        <v>1846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1322</v>
      </c>
      <c r="AU360" s="20" t="s">
        <v>80</v>
      </c>
    </row>
    <row r="361" s="13" customFormat="1">
      <c r="A361" s="13"/>
      <c r="B361" s="235"/>
      <c r="C361" s="236"/>
      <c r="D361" s="228" t="s">
        <v>196</v>
      </c>
      <c r="E361" s="237" t="s">
        <v>19</v>
      </c>
      <c r="F361" s="238" t="s">
        <v>78</v>
      </c>
      <c r="G361" s="236"/>
      <c r="H361" s="239">
        <v>1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196</v>
      </c>
      <c r="AU361" s="245" t="s">
        <v>80</v>
      </c>
      <c r="AV361" s="13" t="s">
        <v>80</v>
      </c>
      <c r="AW361" s="13" t="s">
        <v>33</v>
      </c>
      <c r="AX361" s="13" t="s">
        <v>71</v>
      </c>
      <c r="AY361" s="245" t="s">
        <v>161</v>
      </c>
    </row>
    <row r="362" s="14" customFormat="1">
      <c r="A362" s="14"/>
      <c r="B362" s="246"/>
      <c r="C362" s="247"/>
      <c r="D362" s="228" t="s">
        <v>196</v>
      </c>
      <c r="E362" s="248" t="s">
        <v>19</v>
      </c>
      <c r="F362" s="249" t="s">
        <v>198</v>
      </c>
      <c r="G362" s="247"/>
      <c r="H362" s="250">
        <v>1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196</v>
      </c>
      <c r="AU362" s="256" t="s">
        <v>80</v>
      </c>
      <c r="AV362" s="14" t="s">
        <v>168</v>
      </c>
      <c r="AW362" s="14" t="s">
        <v>33</v>
      </c>
      <c r="AX362" s="14" t="s">
        <v>78</v>
      </c>
      <c r="AY362" s="256" t="s">
        <v>161</v>
      </c>
    </row>
    <row r="363" s="2" customFormat="1" ht="16.5" customHeight="1">
      <c r="A363" s="41"/>
      <c r="B363" s="42"/>
      <c r="C363" s="257" t="s">
        <v>282</v>
      </c>
      <c r="D363" s="257" t="s">
        <v>241</v>
      </c>
      <c r="E363" s="258" t="s">
        <v>1847</v>
      </c>
      <c r="F363" s="259" t="s">
        <v>1848</v>
      </c>
      <c r="G363" s="260" t="s">
        <v>166</v>
      </c>
      <c r="H363" s="261">
        <v>1</v>
      </c>
      <c r="I363" s="262"/>
      <c r="J363" s="263">
        <f>ROUND(I363*H363,2)</f>
        <v>0</v>
      </c>
      <c r="K363" s="259" t="s">
        <v>167</v>
      </c>
      <c r="L363" s="264"/>
      <c r="M363" s="265" t="s">
        <v>19</v>
      </c>
      <c r="N363" s="266" t="s">
        <v>42</v>
      </c>
      <c r="O363" s="87"/>
      <c r="P363" s="224">
        <f>O363*H363</f>
        <v>0</v>
      </c>
      <c r="Q363" s="224">
        <v>0.012</v>
      </c>
      <c r="R363" s="224">
        <f>Q363*H363</f>
        <v>0.012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186</v>
      </c>
      <c r="AT363" s="226" t="s">
        <v>241</v>
      </c>
      <c r="AU363" s="226" t="s">
        <v>80</v>
      </c>
      <c r="AY363" s="20" t="s">
        <v>161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78</v>
      </c>
      <c r="BK363" s="227">
        <f>ROUND(I363*H363,2)</f>
        <v>0</v>
      </c>
      <c r="BL363" s="20" t="s">
        <v>168</v>
      </c>
      <c r="BM363" s="226" t="s">
        <v>401</v>
      </c>
    </row>
    <row r="364" s="2" customFormat="1">
      <c r="A364" s="41"/>
      <c r="B364" s="42"/>
      <c r="C364" s="43"/>
      <c r="D364" s="228" t="s">
        <v>169</v>
      </c>
      <c r="E364" s="43"/>
      <c r="F364" s="229" t="s">
        <v>1848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169</v>
      </c>
      <c r="AU364" s="20" t="s">
        <v>80</v>
      </c>
    </row>
    <row r="365" s="2" customFormat="1">
      <c r="A365" s="41"/>
      <c r="B365" s="42"/>
      <c r="C365" s="43"/>
      <c r="D365" s="228" t="s">
        <v>1322</v>
      </c>
      <c r="E365" s="43"/>
      <c r="F365" s="291" t="s">
        <v>1849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1322</v>
      </c>
      <c r="AU365" s="20" t="s">
        <v>80</v>
      </c>
    </row>
    <row r="366" s="13" customFormat="1">
      <c r="A366" s="13"/>
      <c r="B366" s="235"/>
      <c r="C366" s="236"/>
      <c r="D366" s="228" t="s">
        <v>196</v>
      </c>
      <c r="E366" s="237" t="s">
        <v>19</v>
      </c>
      <c r="F366" s="238" t="s">
        <v>78</v>
      </c>
      <c r="G366" s="236"/>
      <c r="H366" s="239">
        <v>1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196</v>
      </c>
      <c r="AU366" s="245" t="s">
        <v>80</v>
      </c>
      <c r="AV366" s="13" t="s">
        <v>80</v>
      </c>
      <c r="AW366" s="13" t="s">
        <v>33</v>
      </c>
      <c r="AX366" s="13" t="s">
        <v>71</v>
      </c>
      <c r="AY366" s="245" t="s">
        <v>161</v>
      </c>
    </row>
    <row r="367" s="14" customFormat="1">
      <c r="A367" s="14"/>
      <c r="B367" s="246"/>
      <c r="C367" s="247"/>
      <c r="D367" s="228" t="s">
        <v>196</v>
      </c>
      <c r="E367" s="248" t="s">
        <v>19</v>
      </c>
      <c r="F367" s="249" t="s">
        <v>198</v>
      </c>
      <c r="G367" s="247"/>
      <c r="H367" s="250">
        <v>1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196</v>
      </c>
      <c r="AU367" s="256" t="s">
        <v>80</v>
      </c>
      <c r="AV367" s="14" t="s">
        <v>168</v>
      </c>
      <c r="AW367" s="14" t="s">
        <v>33</v>
      </c>
      <c r="AX367" s="14" t="s">
        <v>78</v>
      </c>
      <c r="AY367" s="256" t="s">
        <v>161</v>
      </c>
    </row>
    <row r="368" s="2" customFormat="1" ht="16.5" customHeight="1">
      <c r="A368" s="41"/>
      <c r="B368" s="42"/>
      <c r="C368" s="215" t="s">
        <v>404</v>
      </c>
      <c r="D368" s="215" t="s">
        <v>163</v>
      </c>
      <c r="E368" s="216" t="s">
        <v>1850</v>
      </c>
      <c r="F368" s="217" t="s">
        <v>1851</v>
      </c>
      <c r="G368" s="218" t="s">
        <v>166</v>
      </c>
      <c r="H368" s="219">
        <v>1</v>
      </c>
      <c r="I368" s="220"/>
      <c r="J368" s="221">
        <f>ROUND(I368*H368,2)</f>
        <v>0</v>
      </c>
      <c r="K368" s="217" t="s">
        <v>1673</v>
      </c>
      <c r="L368" s="47"/>
      <c r="M368" s="222" t="s">
        <v>19</v>
      </c>
      <c r="N368" s="223" t="s">
        <v>42</v>
      </c>
      <c r="O368" s="87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168</v>
      </c>
      <c r="AT368" s="226" t="s">
        <v>163</v>
      </c>
      <c r="AU368" s="226" t="s">
        <v>80</v>
      </c>
      <c r="AY368" s="20" t="s">
        <v>161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78</v>
      </c>
      <c r="BK368" s="227">
        <f>ROUND(I368*H368,2)</f>
        <v>0</v>
      </c>
      <c r="BL368" s="20" t="s">
        <v>168</v>
      </c>
      <c r="BM368" s="226" t="s">
        <v>407</v>
      </c>
    </row>
    <row r="369" s="2" customFormat="1">
      <c r="A369" s="41"/>
      <c r="B369" s="42"/>
      <c r="C369" s="43"/>
      <c r="D369" s="228" t="s">
        <v>169</v>
      </c>
      <c r="E369" s="43"/>
      <c r="F369" s="229" t="s">
        <v>1851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169</v>
      </c>
      <c r="AU369" s="20" t="s">
        <v>80</v>
      </c>
    </row>
    <row r="370" s="2" customFormat="1">
      <c r="A370" s="41"/>
      <c r="B370" s="42"/>
      <c r="C370" s="43"/>
      <c r="D370" s="228" t="s">
        <v>1322</v>
      </c>
      <c r="E370" s="43"/>
      <c r="F370" s="291" t="s">
        <v>1849</v>
      </c>
      <c r="G370" s="43"/>
      <c r="H370" s="43"/>
      <c r="I370" s="230"/>
      <c r="J370" s="43"/>
      <c r="K370" s="43"/>
      <c r="L370" s="47"/>
      <c r="M370" s="231"/>
      <c r="N370" s="232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1322</v>
      </c>
      <c r="AU370" s="20" t="s">
        <v>80</v>
      </c>
    </row>
    <row r="371" s="13" customFormat="1">
      <c r="A371" s="13"/>
      <c r="B371" s="235"/>
      <c r="C371" s="236"/>
      <c r="D371" s="228" t="s">
        <v>196</v>
      </c>
      <c r="E371" s="237" t="s">
        <v>19</v>
      </c>
      <c r="F371" s="238" t="s">
        <v>78</v>
      </c>
      <c r="G371" s="236"/>
      <c r="H371" s="239">
        <v>1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196</v>
      </c>
      <c r="AU371" s="245" t="s">
        <v>80</v>
      </c>
      <c r="AV371" s="13" t="s">
        <v>80</v>
      </c>
      <c r="AW371" s="13" t="s">
        <v>33</v>
      </c>
      <c r="AX371" s="13" t="s">
        <v>71</v>
      </c>
      <c r="AY371" s="245" t="s">
        <v>161</v>
      </c>
    </row>
    <row r="372" s="14" customFormat="1">
      <c r="A372" s="14"/>
      <c r="B372" s="246"/>
      <c r="C372" s="247"/>
      <c r="D372" s="228" t="s">
        <v>196</v>
      </c>
      <c r="E372" s="248" t="s">
        <v>19</v>
      </c>
      <c r="F372" s="249" t="s">
        <v>198</v>
      </c>
      <c r="G372" s="247"/>
      <c r="H372" s="250">
        <v>1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196</v>
      </c>
      <c r="AU372" s="256" t="s">
        <v>80</v>
      </c>
      <c r="AV372" s="14" t="s">
        <v>168</v>
      </c>
      <c r="AW372" s="14" t="s">
        <v>33</v>
      </c>
      <c r="AX372" s="14" t="s">
        <v>78</v>
      </c>
      <c r="AY372" s="256" t="s">
        <v>161</v>
      </c>
    </row>
    <row r="373" s="2" customFormat="1" ht="16.5" customHeight="1">
      <c r="A373" s="41"/>
      <c r="B373" s="42"/>
      <c r="C373" s="215" t="s">
        <v>288</v>
      </c>
      <c r="D373" s="215" t="s">
        <v>163</v>
      </c>
      <c r="E373" s="216" t="s">
        <v>1852</v>
      </c>
      <c r="F373" s="217" t="s">
        <v>1853</v>
      </c>
      <c r="G373" s="218" t="s">
        <v>166</v>
      </c>
      <c r="H373" s="219">
        <v>1</v>
      </c>
      <c r="I373" s="220"/>
      <c r="J373" s="221">
        <f>ROUND(I373*H373,2)</f>
        <v>0</v>
      </c>
      <c r="K373" s="217" t="s">
        <v>1673</v>
      </c>
      <c r="L373" s="47"/>
      <c r="M373" s="222" t="s">
        <v>19</v>
      </c>
      <c r="N373" s="223" t="s">
        <v>42</v>
      </c>
      <c r="O373" s="87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168</v>
      </c>
      <c r="AT373" s="226" t="s">
        <v>163</v>
      </c>
      <c r="AU373" s="226" t="s">
        <v>80</v>
      </c>
      <c r="AY373" s="20" t="s">
        <v>161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78</v>
      </c>
      <c r="BK373" s="227">
        <f>ROUND(I373*H373,2)</f>
        <v>0</v>
      </c>
      <c r="BL373" s="20" t="s">
        <v>168</v>
      </c>
      <c r="BM373" s="226" t="s">
        <v>413</v>
      </c>
    </row>
    <row r="374" s="2" customFormat="1">
      <c r="A374" s="41"/>
      <c r="B374" s="42"/>
      <c r="C374" s="43"/>
      <c r="D374" s="228" t="s">
        <v>169</v>
      </c>
      <c r="E374" s="43"/>
      <c r="F374" s="229" t="s">
        <v>1853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169</v>
      </c>
      <c r="AU374" s="20" t="s">
        <v>80</v>
      </c>
    </row>
    <row r="375" s="2" customFormat="1">
      <c r="A375" s="41"/>
      <c r="B375" s="42"/>
      <c r="C375" s="43"/>
      <c r="D375" s="228" t="s">
        <v>1322</v>
      </c>
      <c r="E375" s="43"/>
      <c r="F375" s="291" t="s">
        <v>1849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1322</v>
      </c>
      <c r="AU375" s="20" t="s">
        <v>80</v>
      </c>
    </row>
    <row r="376" s="13" customFormat="1">
      <c r="A376" s="13"/>
      <c r="B376" s="235"/>
      <c r="C376" s="236"/>
      <c r="D376" s="228" t="s">
        <v>196</v>
      </c>
      <c r="E376" s="237" t="s">
        <v>19</v>
      </c>
      <c r="F376" s="238" t="s">
        <v>78</v>
      </c>
      <c r="G376" s="236"/>
      <c r="H376" s="239">
        <v>1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196</v>
      </c>
      <c r="AU376" s="245" t="s">
        <v>80</v>
      </c>
      <c r="AV376" s="13" t="s">
        <v>80</v>
      </c>
      <c r="AW376" s="13" t="s">
        <v>33</v>
      </c>
      <c r="AX376" s="13" t="s">
        <v>71</v>
      </c>
      <c r="AY376" s="245" t="s">
        <v>161</v>
      </c>
    </row>
    <row r="377" s="14" customFormat="1">
      <c r="A377" s="14"/>
      <c r="B377" s="246"/>
      <c r="C377" s="247"/>
      <c r="D377" s="228" t="s">
        <v>196</v>
      </c>
      <c r="E377" s="248" t="s">
        <v>19</v>
      </c>
      <c r="F377" s="249" t="s">
        <v>198</v>
      </c>
      <c r="G377" s="247"/>
      <c r="H377" s="250">
        <v>1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196</v>
      </c>
      <c r="AU377" s="256" t="s">
        <v>80</v>
      </c>
      <c r="AV377" s="14" t="s">
        <v>168</v>
      </c>
      <c r="AW377" s="14" t="s">
        <v>33</v>
      </c>
      <c r="AX377" s="14" t="s">
        <v>78</v>
      </c>
      <c r="AY377" s="256" t="s">
        <v>161</v>
      </c>
    </row>
    <row r="378" s="2" customFormat="1" ht="16.5" customHeight="1">
      <c r="A378" s="41"/>
      <c r="B378" s="42"/>
      <c r="C378" s="215" t="s">
        <v>417</v>
      </c>
      <c r="D378" s="215" t="s">
        <v>163</v>
      </c>
      <c r="E378" s="216" t="s">
        <v>1854</v>
      </c>
      <c r="F378" s="217" t="s">
        <v>1855</v>
      </c>
      <c r="G378" s="218" t="s">
        <v>166</v>
      </c>
      <c r="H378" s="219">
        <v>1</v>
      </c>
      <c r="I378" s="220"/>
      <c r="J378" s="221">
        <f>ROUND(I378*H378,2)</f>
        <v>0</v>
      </c>
      <c r="K378" s="217" t="s">
        <v>167</v>
      </c>
      <c r="L378" s="47"/>
      <c r="M378" s="222" t="s">
        <v>19</v>
      </c>
      <c r="N378" s="223" t="s">
        <v>42</v>
      </c>
      <c r="O378" s="87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168</v>
      </c>
      <c r="AT378" s="226" t="s">
        <v>163</v>
      </c>
      <c r="AU378" s="226" t="s">
        <v>80</v>
      </c>
      <c r="AY378" s="20" t="s">
        <v>161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78</v>
      </c>
      <c r="BK378" s="227">
        <f>ROUND(I378*H378,2)</f>
        <v>0</v>
      </c>
      <c r="BL378" s="20" t="s">
        <v>168</v>
      </c>
      <c r="BM378" s="226" t="s">
        <v>420</v>
      </c>
    </row>
    <row r="379" s="2" customFormat="1">
      <c r="A379" s="41"/>
      <c r="B379" s="42"/>
      <c r="C379" s="43"/>
      <c r="D379" s="228" t="s">
        <v>169</v>
      </c>
      <c r="E379" s="43"/>
      <c r="F379" s="229" t="s">
        <v>1856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169</v>
      </c>
      <c r="AU379" s="20" t="s">
        <v>80</v>
      </c>
    </row>
    <row r="380" s="2" customFormat="1">
      <c r="A380" s="41"/>
      <c r="B380" s="42"/>
      <c r="C380" s="43"/>
      <c r="D380" s="233" t="s">
        <v>171</v>
      </c>
      <c r="E380" s="43"/>
      <c r="F380" s="234" t="s">
        <v>1857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171</v>
      </c>
      <c r="AU380" s="20" t="s">
        <v>80</v>
      </c>
    </row>
    <row r="381" s="2" customFormat="1">
      <c r="A381" s="41"/>
      <c r="B381" s="42"/>
      <c r="C381" s="43"/>
      <c r="D381" s="228" t="s">
        <v>1322</v>
      </c>
      <c r="E381" s="43"/>
      <c r="F381" s="291" t="s">
        <v>1849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1322</v>
      </c>
      <c r="AU381" s="20" t="s">
        <v>80</v>
      </c>
    </row>
    <row r="382" s="13" customFormat="1">
      <c r="A382" s="13"/>
      <c r="B382" s="235"/>
      <c r="C382" s="236"/>
      <c r="D382" s="228" t="s">
        <v>196</v>
      </c>
      <c r="E382" s="237" t="s">
        <v>19</v>
      </c>
      <c r="F382" s="238" t="s">
        <v>78</v>
      </c>
      <c r="G382" s="236"/>
      <c r="H382" s="239">
        <v>1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196</v>
      </c>
      <c r="AU382" s="245" t="s">
        <v>80</v>
      </c>
      <c r="AV382" s="13" t="s">
        <v>80</v>
      </c>
      <c r="AW382" s="13" t="s">
        <v>33</v>
      </c>
      <c r="AX382" s="13" t="s">
        <v>71</v>
      </c>
      <c r="AY382" s="245" t="s">
        <v>161</v>
      </c>
    </row>
    <row r="383" s="14" customFormat="1">
      <c r="A383" s="14"/>
      <c r="B383" s="246"/>
      <c r="C383" s="247"/>
      <c r="D383" s="228" t="s">
        <v>196</v>
      </c>
      <c r="E383" s="248" t="s">
        <v>19</v>
      </c>
      <c r="F383" s="249" t="s">
        <v>198</v>
      </c>
      <c r="G383" s="247"/>
      <c r="H383" s="250">
        <v>1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196</v>
      </c>
      <c r="AU383" s="256" t="s">
        <v>80</v>
      </c>
      <c r="AV383" s="14" t="s">
        <v>168</v>
      </c>
      <c r="AW383" s="14" t="s">
        <v>33</v>
      </c>
      <c r="AX383" s="14" t="s">
        <v>78</v>
      </c>
      <c r="AY383" s="256" t="s">
        <v>161</v>
      </c>
    </row>
    <row r="384" s="2" customFormat="1" ht="16.5" customHeight="1">
      <c r="A384" s="41"/>
      <c r="B384" s="42"/>
      <c r="C384" s="215" t="s">
        <v>295</v>
      </c>
      <c r="D384" s="215" t="s">
        <v>163</v>
      </c>
      <c r="E384" s="216" t="s">
        <v>1858</v>
      </c>
      <c r="F384" s="217" t="s">
        <v>1859</v>
      </c>
      <c r="G384" s="218" t="s">
        <v>166</v>
      </c>
      <c r="H384" s="219">
        <v>1</v>
      </c>
      <c r="I384" s="220"/>
      <c r="J384" s="221">
        <f>ROUND(I384*H384,2)</f>
        <v>0</v>
      </c>
      <c r="K384" s="217" t="s">
        <v>167</v>
      </c>
      <c r="L384" s="47"/>
      <c r="M384" s="222" t="s">
        <v>19</v>
      </c>
      <c r="N384" s="223" t="s">
        <v>42</v>
      </c>
      <c r="O384" s="87"/>
      <c r="P384" s="224">
        <f>O384*H384</f>
        <v>0</v>
      </c>
      <c r="Q384" s="224">
        <v>0.0026765000000000001</v>
      </c>
      <c r="R384" s="224">
        <f>Q384*H384</f>
        <v>0.0026765000000000001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168</v>
      </c>
      <c r="AT384" s="226" t="s">
        <v>163</v>
      </c>
      <c r="AU384" s="226" t="s">
        <v>80</v>
      </c>
      <c r="AY384" s="20" t="s">
        <v>161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78</v>
      </c>
      <c r="BK384" s="227">
        <f>ROUND(I384*H384,2)</f>
        <v>0</v>
      </c>
      <c r="BL384" s="20" t="s">
        <v>168</v>
      </c>
      <c r="BM384" s="226" t="s">
        <v>425</v>
      </c>
    </row>
    <row r="385" s="2" customFormat="1">
      <c r="A385" s="41"/>
      <c r="B385" s="42"/>
      <c r="C385" s="43"/>
      <c r="D385" s="228" t="s">
        <v>169</v>
      </c>
      <c r="E385" s="43"/>
      <c r="F385" s="229" t="s">
        <v>1860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169</v>
      </c>
      <c r="AU385" s="20" t="s">
        <v>80</v>
      </c>
    </row>
    <row r="386" s="2" customFormat="1">
      <c r="A386" s="41"/>
      <c r="B386" s="42"/>
      <c r="C386" s="43"/>
      <c r="D386" s="233" t="s">
        <v>171</v>
      </c>
      <c r="E386" s="43"/>
      <c r="F386" s="234" t="s">
        <v>1861</v>
      </c>
      <c r="G386" s="43"/>
      <c r="H386" s="43"/>
      <c r="I386" s="230"/>
      <c r="J386" s="43"/>
      <c r="K386" s="43"/>
      <c r="L386" s="47"/>
      <c r="M386" s="231"/>
      <c r="N386" s="232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171</v>
      </c>
      <c r="AU386" s="20" t="s">
        <v>80</v>
      </c>
    </row>
    <row r="387" s="2" customFormat="1">
      <c r="A387" s="41"/>
      <c r="B387" s="42"/>
      <c r="C387" s="43"/>
      <c r="D387" s="228" t="s">
        <v>1322</v>
      </c>
      <c r="E387" s="43"/>
      <c r="F387" s="291" t="s">
        <v>1849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1322</v>
      </c>
      <c r="AU387" s="20" t="s">
        <v>80</v>
      </c>
    </row>
    <row r="388" s="13" customFormat="1">
      <c r="A388" s="13"/>
      <c r="B388" s="235"/>
      <c r="C388" s="236"/>
      <c r="D388" s="228" t="s">
        <v>196</v>
      </c>
      <c r="E388" s="237" t="s">
        <v>19</v>
      </c>
      <c r="F388" s="238" t="s">
        <v>78</v>
      </c>
      <c r="G388" s="236"/>
      <c r="H388" s="239">
        <v>1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5" t="s">
        <v>196</v>
      </c>
      <c r="AU388" s="245" t="s">
        <v>80</v>
      </c>
      <c r="AV388" s="13" t="s">
        <v>80</v>
      </c>
      <c r="AW388" s="13" t="s">
        <v>33</v>
      </c>
      <c r="AX388" s="13" t="s">
        <v>71</v>
      </c>
      <c r="AY388" s="245" t="s">
        <v>161</v>
      </c>
    </row>
    <row r="389" s="14" customFormat="1">
      <c r="A389" s="14"/>
      <c r="B389" s="246"/>
      <c r="C389" s="247"/>
      <c r="D389" s="228" t="s">
        <v>196</v>
      </c>
      <c r="E389" s="248" t="s">
        <v>19</v>
      </c>
      <c r="F389" s="249" t="s">
        <v>198</v>
      </c>
      <c r="G389" s="247"/>
      <c r="H389" s="250">
        <v>1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6" t="s">
        <v>196</v>
      </c>
      <c r="AU389" s="256" t="s">
        <v>80</v>
      </c>
      <c r="AV389" s="14" t="s">
        <v>168</v>
      </c>
      <c r="AW389" s="14" t="s">
        <v>33</v>
      </c>
      <c r="AX389" s="14" t="s">
        <v>78</v>
      </c>
      <c r="AY389" s="256" t="s">
        <v>161</v>
      </c>
    </row>
    <row r="390" s="2" customFormat="1" ht="16.5" customHeight="1">
      <c r="A390" s="41"/>
      <c r="B390" s="42"/>
      <c r="C390" s="215" t="s">
        <v>428</v>
      </c>
      <c r="D390" s="215" t="s">
        <v>163</v>
      </c>
      <c r="E390" s="216" t="s">
        <v>1862</v>
      </c>
      <c r="F390" s="217" t="s">
        <v>1863</v>
      </c>
      <c r="G390" s="218" t="s">
        <v>166</v>
      </c>
      <c r="H390" s="219">
        <v>3</v>
      </c>
      <c r="I390" s="220"/>
      <c r="J390" s="221">
        <f>ROUND(I390*H390,2)</f>
        <v>0</v>
      </c>
      <c r="K390" s="217" t="s">
        <v>1673</v>
      </c>
      <c r="L390" s="47"/>
      <c r="M390" s="222" t="s">
        <v>19</v>
      </c>
      <c r="N390" s="223" t="s">
        <v>42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168</v>
      </c>
      <c r="AT390" s="226" t="s">
        <v>163</v>
      </c>
      <c r="AU390" s="226" t="s">
        <v>80</v>
      </c>
      <c r="AY390" s="20" t="s">
        <v>161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78</v>
      </c>
      <c r="BK390" s="227">
        <f>ROUND(I390*H390,2)</f>
        <v>0</v>
      </c>
      <c r="BL390" s="20" t="s">
        <v>168</v>
      </c>
      <c r="BM390" s="226" t="s">
        <v>431</v>
      </c>
    </row>
    <row r="391" s="2" customFormat="1">
      <c r="A391" s="41"/>
      <c r="B391" s="42"/>
      <c r="C391" s="43"/>
      <c r="D391" s="228" t="s">
        <v>169</v>
      </c>
      <c r="E391" s="43"/>
      <c r="F391" s="229" t="s">
        <v>1863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169</v>
      </c>
      <c r="AU391" s="20" t="s">
        <v>80</v>
      </c>
    </row>
    <row r="392" s="2" customFormat="1">
      <c r="A392" s="41"/>
      <c r="B392" s="42"/>
      <c r="C392" s="43"/>
      <c r="D392" s="228" t="s">
        <v>1322</v>
      </c>
      <c r="E392" s="43"/>
      <c r="F392" s="291" t="s">
        <v>1796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1322</v>
      </c>
      <c r="AU392" s="20" t="s">
        <v>80</v>
      </c>
    </row>
    <row r="393" s="13" customFormat="1">
      <c r="A393" s="13"/>
      <c r="B393" s="235"/>
      <c r="C393" s="236"/>
      <c r="D393" s="228" t="s">
        <v>196</v>
      </c>
      <c r="E393" s="237" t="s">
        <v>19</v>
      </c>
      <c r="F393" s="238" t="s">
        <v>1864</v>
      </c>
      <c r="G393" s="236"/>
      <c r="H393" s="239">
        <v>3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196</v>
      </c>
      <c r="AU393" s="245" t="s">
        <v>80</v>
      </c>
      <c r="AV393" s="13" t="s">
        <v>80</v>
      </c>
      <c r="AW393" s="13" t="s">
        <v>33</v>
      </c>
      <c r="AX393" s="13" t="s">
        <v>71</v>
      </c>
      <c r="AY393" s="245" t="s">
        <v>161</v>
      </c>
    </row>
    <row r="394" s="14" customFormat="1">
      <c r="A394" s="14"/>
      <c r="B394" s="246"/>
      <c r="C394" s="247"/>
      <c r="D394" s="228" t="s">
        <v>196</v>
      </c>
      <c r="E394" s="248" t="s">
        <v>19</v>
      </c>
      <c r="F394" s="249" t="s">
        <v>198</v>
      </c>
      <c r="G394" s="247"/>
      <c r="H394" s="250">
        <v>3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196</v>
      </c>
      <c r="AU394" s="256" t="s">
        <v>80</v>
      </c>
      <c r="AV394" s="14" t="s">
        <v>168</v>
      </c>
      <c r="AW394" s="14" t="s">
        <v>33</v>
      </c>
      <c r="AX394" s="14" t="s">
        <v>78</v>
      </c>
      <c r="AY394" s="256" t="s">
        <v>161</v>
      </c>
    </row>
    <row r="395" s="2" customFormat="1" ht="24.15" customHeight="1">
      <c r="A395" s="41"/>
      <c r="B395" s="42"/>
      <c r="C395" s="215" t="s">
        <v>301</v>
      </c>
      <c r="D395" s="215" t="s">
        <v>163</v>
      </c>
      <c r="E395" s="216" t="s">
        <v>1865</v>
      </c>
      <c r="F395" s="217" t="s">
        <v>1866</v>
      </c>
      <c r="G395" s="218" t="s">
        <v>281</v>
      </c>
      <c r="H395" s="219">
        <v>14.699999999999999</v>
      </c>
      <c r="I395" s="220"/>
      <c r="J395" s="221">
        <f>ROUND(I395*H395,2)</f>
        <v>0</v>
      </c>
      <c r="K395" s="217" t="s">
        <v>1770</v>
      </c>
      <c r="L395" s="47"/>
      <c r="M395" s="222" t="s">
        <v>19</v>
      </c>
      <c r="N395" s="223" t="s">
        <v>42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168</v>
      </c>
      <c r="AT395" s="226" t="s">
        <v>163</v>
      </c>
      <c r="AU395" s="226" t="s">
        <v>80</v>
      </c>
      <c r="AY395" s="20" t="s">
        <v>161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78</v>
      </c>
      <c r="BK395" s="227">
        <f>ROUND(I395*H395,2)</f>
        <v>0</v>
      </c>
      <c r="BL395" s="20" t="s">
        <v>168</v>
      </c>
      <c r="BM395" s="226" t="s">
        <v>436</v>
      </c>
    </row>
    <row r="396" s="2" customFormat="1">
      <c r="A396" s="41"/>
      <c r="B396" s="42"/>
      <c r="C396" s="43"/>
      <c r="D396" s="228" t="s">
        <v>169</v>
      </c>
      <c r="E396" s="43"/>
      <c r="F396" s="229" t="s">
        <v>1866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169</v>
      </c>
      <c r="AU396" s="20" t="s">
        <v>80</v>
      </c>
    </row>
    <row r="397" s="2" customFormat="1">
      <c r="A397" s="41"/>
      <c r="B397" s="42"/>
      <c r="C397" s="43"/>
      <c r="D397" s="233" t="s">
        <v>171</v>
      </c>
      <c r="E397" s="43"/>
      <c r="F397" s="234" t="s">
        <v>1867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171</v>
      </c>
      <c r="AU397" s="20" t="s">
        <v>80</v>
      </c>
    </row>
    <row r="398" s="2" customFormat="1">
      <c r="A398" s="41"/>
      <c r="B398" s="42"/>
      <c r="C398" s="43"/>
      <c r="D398" s="228" t="s">
        <v>1322</v>
      </c>
      <c r="E398" s="43"/>
      <c r="F398" s="291" t="s">
        <v>1723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1322</v>
      </c>
      <c r="AU398" s="20" t="s">
        <v>80</v>
      </c>
    </row>
    <row r="399" s="13" customFormat="1">
      <c r="A399" s="13"/>
      <c r="B399" s="235"/>
      <c r="C399" s="236"/>
      <c r="D399" s="228" t="s">
        <v>196</v>
      </c>
      <c r="E399" s="237" t="s">
        <v>19</v>
      </c>
      <c r="F399" s="238" t="s">
        <v>1868</v>
      </c>
      <c r="G399" s="236"/>
      <c r="H399" s="239">
        <v>14.699999999999999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196</v>
      </c>
      <c r="AU399" s="245" t="s">
        <v>80</v>
      </c>
      <c r="AV399" s="13" t="s">
        <v>80</v>
      </c>
      <c r="AW399" s="13" t="s">
        <v>33</v>
      </c>
      <c r="AX399" s="13" t="s">
        <v>71</v>
      </c>
      <c r="AY399" s="245" t="s">
        <v>161</v>
      </c>
    </row>
    <row r="400" s="14" customFormat="1">
      <c r="A400" s="14"/>
      <c r="B400" s="246"/>
      <c r="C400" s="247"/>
      <c r="D400" s="228" t="s">
        <v>196</v>
      </c>
      <c r="E400" s="248" t="s">
        <v>19</v>
      </c>
      <c r="F400" s="249" t="s">
        <v>198</v>
      </c>
      <c r="G400" s="247"/>
      <c r="H400" s="250">
        <v>14.699999999999999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196</v>
      </c>
      <c r="AU400" s="256" t="s">
        <v>80</v>
      </c>
      <c r="AV400" s="14" t="s">
        <v>168</v>
      </c>
      <c r="AW400" s="14" t="s">
        <v>33</v>
      </c>
      <c r="AX400" s="14" t="s">
        <v>78</v>
      </c>
      <c r="AY400" s="256" t="s">
        <v>161</v>
      </c>
    </row>
    <row r="401" s="2" customFormat="1" ht="21.75" customHeight="1">
      <c r="A401" s="41"/>
      <c r="B401" s="42"/>
      <c r="C401" s="215" t="s">
        <v>438</v>
      </c>
      <c r="D401" s="215" t="s">
        <v>163</v>
      </c>
      <c r="E401" s="216" t="s">
        <v>1869</v>
      </c>
      <c r="F401" s="217" t="s">
        <v>1870</v>
      </c>
      <c r="G401" s="218" t="s">
        <v>166</v>
      </c>
      <c r="H401" s="219">
        <v>11</v>
      </c>
      <c r="I401" s="220"/>
      <c r="J401" s="221">
        <f>ROUND(I401*H401,2)</f>
        <v>0</v>
      </c>
      <c r="K401" s="217" t="s">
        <v>167</v>
      </c>
      <c r="L401" s="47"/>
      <c r="M401" s="222" t="s">
        <v>19</v>
      </c>
      <c r="N401" s="223" t="s">
        <v>42</v>
      </c>
      <c r="O401" s="87"/>
      <c r="P401" s="224">
        <f>O401*H401</f>
        <v>0</v>
      </c>
      <c r="Q401" s="224">
        <v>5.9999999999999997E-07</v>
      </c>
      <c r="R401" s="224">
        <f>Q401*H401</f>
        <v>6.5999999999999995E-06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168</v>
      </c>
      <c r="AT401" s="226" t="s">
        <v>163</v>
      </c>
      <c r="AU401" s="226" t="s">
        <v>80</v>
      </c>
      <c r="AY401" s="20" t="s">
        <v>161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78</v>
      </c>
      <c r="BK401" s="227">
        <f>ROUND(I401*H401,2)</f>
        <v>0</v>
      </c>
      <c r="BL401" s="20" t="s">
        <v>168</v>
      </c>
      <c r="BM401" s="226" t="s">
        <v>441</v>
      </c>
    </row>
    <row r="402" s="2" customFormat="1">
      <c r="A402" s="41"/>
      <c r="B402" s="42"/>
      <c r="C402" s="43"/>
      <c r="D402" s="228" t="s">
        <v>169</v>
      </c>
      <c r="E402" s="43"/>
      <c r="F402" s="229" t="s">
        <v>1871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169</v>
      </c>
      <c r="AU402" s="20" t="s">
        <v>80</v>
      </c>
    </row>
    <row r="403" s="2" customFormat="1">
      <c r="A403" s="41"/>
      <c r="B403" s="42"/>
      <c r="C403" s="43"/>
      <c r="D403" s="233" t="s">
        <v>171</v>
      </c>
      <c r="E403" s="43"/>
      <c r="F403" s="234" t="s">
        <v>1872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171</v>
      </c>
      <c r="AU403" s="20" t="s">
        <v>80</v>
      </c>
    </row>
    <row r="404" s="2" customFormat="1">
      <c r="A404" s="41"/>
      <c r="B404" s="42"/>
      <c r="C404" s="43"/>
      <c r="D404" s="228" t="s">
        <v>1322</v>
      </c>
      <c r="E404" s="43"/>
      <c r="F404" s="291" t="s">
        <v>1873</v>
      </c>
      <c r="G404" s="43"/>
      <c r="H404" s="43"/>
      <c r="I404" s="230"/>
      <c r="J404" s="43"/>
      <c r="K404" s="43"/>
      <c r="L404" s="47"/>
      <c r="M404" s="231"/>
      <c r="N404" s="232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1322</v>
      </c>
      <c r="AU404" s="20" t="s">
        <v>80</v>
      </c>
    </row>
    <row r="405" s="13" customFormat="1">
      <c r="A405" s="13"/>
      <c r="B405" s="235"/>
      <c r="C405" s="236"/>
      <c r="D405" s="228" t="s">
        <v>196</v>
      </c>
      <c r="E405" s="237" t="s">
        <v>19</v>
      </c>
      <c r="F405" s="238" t="s">
        <v>168</v>
      </c>
      <c r="G405" s="236"/>
      <c r="H405" s="239">
        <v>4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196</v>
      </c>
      <c r="AU405" s="245" t="s">
        <v>80</v>
      </c>
      <c r="AV405" s="13" t="s">
        <v>80</v>
      </c>
      <c r="AW405" s="13" t="s">
        <v>33</v>
      </c>
      <c r="AX405" s="13" t="s">
        <v>71</v>
      </c>
      <c r="AY405" s="245" t="s">
        <v>161</v>
      </c>
    </row>
    <row r="406" s="13" customFormat="1">
      <c r="A406" s="13"/>
      <c r="B406" s="235"/>
      <c r="C406" s="236"/>
      <c r="D406" s="228" t="s">
        <v>196</v>
      </c>
      <c r="E406" s="237" t="s">
        <v>19</v>
      </c>
      <c r="F406" s="238" t="s">
        <v>80</v>
      </c>
      <c r="G406" s="236"/>
      <c r="H406" s="239">
        <v>2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5" t="s">
        <v>196</v>
      </c>
      <c r="AU406" s="245" t="s">
        <v>80</v>
      </c>
      <c r="AV406" s="13" t="s">
        <v>80</v>
      </c>
      <c r="AW406" s="13" t="s">
        <v>33</v>
      </c>
      <c r="AX406" s="13" t="s">
        <v>71</v>
      </c>
      <c r="AY406" s="245" t="s">
        <v>161</v>
      </c>
    </row>
    <row r="407" s="13" customFormat="1">
      <c r="A407" s="13"/>
      <c r="B407" s="235"/>
      <c r="C407" s="236"/>
      <c r="D407" s="228" t="s">
        <v>196</v>
      </c>
      <c r="E407" s="237" t="s">
        <v>19</v>
      </c>
      <c r="F407" s="238" t="s">
        <v>189</v>
      </c>
      <c r="G407" s="236"/>
      <c r="H407" s="239">
        <v>5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5" t="s">
        <v>196</v>
      </c>
      <c r="AU407" s="245" t="s">
        <v>80</v>
      </c>
      <c r="AV407" s="13" t="s">
        <v>80</v>
      </c>
      <c r="AW407" s="13" t="s">
        <v>33</v>
      </c>
      <c r="AX407" s="13" t="s">
        <v>71</v>
      </c>
      <c r="AY407" s="245" t="s">
        <v>161</v>
      </c>
    </row>
    <row r="408" s="14" customFormat="1">
      <c r="A408" s="14"/>
      <c r="B408" s="246"/>
      <c r="C408" s="247"/>
      <c r="D408" s="228" t="s">
        <v>196</v>
      </c>
      <c r="E408" s="248" t="s">
        <v>19</v>
      </c>
      <c r="F408" s="249" t="s">
        <v>198</v>
      </c>
      <c r="G408" s="247"/>
      <c r="H408" s="250">
        <v>11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6" t="s">
        <v>196</v>
      </c>
      <c r="AU408" s="256" t="s">
        <v>80</v>
      </c>
      <c r="AV408" s="14" t="s">
        <v>168</v>
      </c>
      <c r="AW408" s="14" t="s">
        <v>33</v>
      </c>
      <c r="AX408" s="14" t="s">
        <v>78</v>
      </c>
      <c r="AY408" s="256" t="s">
        <v>161</v>
      </c>
    </row>
    <row r="409" s="2" customFormat="1" ht="16.5" customHeight="1">
      <c r="A409" s="41"/>
      <c r="B409" s="42"/>
      <c r="C409" s="257" t="s">
        <v>307</v>
      </c>
      <c r="D409" s="257" t="s">
        <v>241</v>
      </c>
      <c r="E409" s="258" t="s">
        <v>1874</v>
      </c>
      <c r="F409" s="259" t="s">
        <v>1875</v>
      </c>
      <c r="G409" s="260" t="s">
        <v>166</v>
      </c>
      <c r="H409" s="261">
        <v>11</v>
      </c>
      <c r="I409" s="262"/>
      <c r="J409" s="263">
        <f>ROUND(I409*H409,2)</f>
        <v>0</v>
      </c>
      <c r="K409" s="259" t="s">
        <v>1673</v>
      </c>
      <c r="L409" s="264"/>
      <c r="M409" s="265" t="s">
        <v>19</v>
      </c>
      <c r="N409" s="266" t="s">
        <v>42</v>
      </c>
      <c r="O409" s="87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186</v>
      </c>
      <c r="AT409" s="226" t="s">
        <v>241</v>
      </c>
      <c r="AU409" s="226" t="s">
        <v>80</v>
      </c>
      <c r="AY409" s="20" t="s">
        <v>161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20" t="s">
        <v>78</v>
      </c>
      <c r="BK409" s="227">
        <f>ROUND(I409*H409,2)</f>
        <v>0</v>
      </c>
      <c r="BL409" s="20" t="s">
        <v>168</v>
      </c>
      <c r="BM409" s="226" t="s">
        <v>447</v>
      </c>
    </row>
    <row r="410" s="2" customFormat="1">
      <c r="A410" s="41"/>
      <c r="B410" s="42"/>
      <c r="C410" s="43"/>
      <c r="D410" s="228" t="s">
        <v>169</v>
      </c>
      <c r="E410" s="43"/>
      <c r="F410" s="229" t="s">
        <v>1875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169</v>
      </c>
      <c r="AU410" s="20" t="s">
        <v>80</v>
      </c>
    </row>
    <row r="411" s="2" customFormat="1">
      <c r="A411" s="41"/>
      <c r="B411" s="42"/>
      <c r="C411" s="43"/>
      <c r="D411" s="228" t="s">
        <v>1322</v>
      </c>
      <c r="E411" s="43"/>
      <c r="F411" s="291" t="s">
        <v>1873</v>
      </c>
      <c r="G411" s="43"/>
      <c r="H411" s="43"/>
      <c r="I411" s="230"/>
      <c r="J411" s="43"/>
      <c r="K411" s="43"/>
      <c r="L411" s="47"/>
      <c r="M411" s="231"/>
      <c r="N411" s="232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1322</v>
      </c>
      <c r="AU411" s="20" t="s">
        <v>80</v>
      </c>
    </row>
    <row r="412" s="13" customFormat="1">
      <c r="A412" s="13"/>
      <c r="B412" s="235"/>
      <c r="C412" s="236"/>
      <c r="D412" s="228" t="s">
        <v>196</v>
      </c>
      <c r="E412" s="237" t="s">
        <v>19</v>
      </c>
      <c r="F412" s="238" t="s">
        <v>168</v>
      </c>
      <c r="G412" s="236"/>
      <c r="H412" s="239">
        <v>4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196</v>
      </c>
      <c r="AU412" s="245" t="s">
        <v>80</v>
      </c>
      <c r="AV412" s="13" t="s">
        <v>80</v>
      </c>
      <c r="AW412" s="13" t="s">
        <v>33</v>
      </c>
      <c r="AX412" s="13" t="s">
        <v>71</v>
      </c>
      <c r="AY412" s="245" t="s">
        <v>161</v>
      </c>
    </row>
    <row r="413" s="13" customFormat="1">
      <c r="A413" s="13"/>
      <c r="B413" s="235"/>
      <c r="C413" s="236"/>
      <c r="D413" s="228" t="s">
        <v>196</v>
      </c>
      <c r="E413" s="237" t="s">
        <v>19</v>
      </c>
      <c r="F413" s="238" t="s">
        <v>80</v>
      </c>
      <c r="G413" s="236"/>
      <c r="H413" s="239">
        <v>2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5" t="s">
        <v>196</v>
      </c>
      <c r="AU413" s="245" t="s">
        <v>80</v>
      </c>
      <c r="AV413" s="13" t="s">
        <v>80</v>
      </c>
      <c r="AW413" s="13" t="s">
        <v>33</v>
      </c>
      <c r="AX413" s="13" t="s">
        <v>71</v>
      </c>
      <c r="AY413" s="245" t="s">
        <v>161</v>
      </c>
    </row>
    <row r="414" s="13" customFormat="1">
      <c r="A414" s="13"/>
      <c r="B414" s="235"/>
      <c r="C414" s="236"/>
      <c r="D414" s="228" t="s">
        <v>196</v>
      </c>
      <c r="E414" s="237" t="s">
        <v>19</v>
      </c>
      <c r="F414" s="238" t="s">
        <v>189</v>
      </c>
      <c r="G414" s="236"/>
      <c r="H414" s="239">
        <v>5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196</v>
      </c>
      <c r="AU414" s="245" t="s">
        <v>80</v>
      </c>
      <c r="AV414" s="13" t="s">
        <v>80</v>
      </c>
      <c r="AW414" s="13" t="s">
        <v>33</v>
      </c>
      <c r="AX414" s="13" t="s">
        <v>71</v>
      </c>
      <c r="AY414" s="245" t="s">
        <v>161</v>
      </c>
    </row>
    <row r="415" s="14" customFormat="1">
      <c r="A415" s="14"/>
      <c r="B415" s="246"/>
      <c r="C415" s="247"/>
      <c r="D415" s="228" t="s">
        <v>196</v>
      </c>
      <c r="E415" s="248" t="s">
        <v>19</v>
      </c>
      <c r="F415" s="249" t="s">
        <v>198</v>
      </c>
      <c r="G415" s="247"/>
      <c r="H415" s="250">
        <v>11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196</v>
      </c>
      <c r="AU415" s="256" t="s">
        <v>80</v>
      </c>
      <c r="AV415" s="14" t="s">
        <v>168</v>
      </c>
      <c r="AW415" s="14" t="s">
        <v>33</v>
      </c>
      <c r="AX415" s="14" t="s">
        <v>78</v>
      </c>
      <c r="AY415" s="256" t="s">
        <v>161</v>
      </c>
    </row>
    <row r="416" s="2" customFormat="1" ht="21.75" customHeight="1">
      <c r="A416" s="41"/>
      <c r="B416" s="42"/>
      <c r="C416" s="215" t="s">
        <v>450</v>
      </c>
      <c r="D416" s="215" t="s">
        <v>163</v>
      </c>
      <c r="E416" s="216" t="s">
        <v>1876</v>
      </c>
      <c r="F416" s="217" t="s">
        <v>1877</v>
      </c>
      <c r="G416" s="218" t="s">
        <v>166</v>
      </c>
      <c r="H416" s="219">
        <v>2</v>
      </c>
      <c r="I416" s="220"/>
      <c r="J416" s="221">
        <f>ROUND(I416*H416,2)</f>
        <v>0</v>
      </c>
      <c r="K416" s="217" t="s">
        <v>167</v>
      </c>
      <c r="L416" s="47"/>
      <c r="M416" s="222" t="s">
        <v>19</v>
      </c>
      <c r="N416" s="223" t="s">
        <v>42</v>
      </c>
      <c r="O416" s="87"/>
      <c r="P416" s="224">
        <f>O416*H416</f>
        <v>0</v>
      </c>
      <c r="Q416" s="224">
        <v>5.9999999999999997E-07</v>
      </c>
      <c r="R416" s="224">
        <f>Q416*H416</f>
        <v>1.2E-06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168</v>
      </c>
      <c r="AT416" s="226" t="s">
        <v>163</v>
      </c>
      <c r="AU416" s="226" t="s">
        <v>80</v>
      </c>
      <c r="AY416" s="20" t="s">
        <v>161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78</v>
      </c>
      <c r="BK416" s="227">
        <f>ROUND(I416*H416,2)</f>
        <v>0</v>
      </c>
      <c r="BL416" s="20" t="s">
        <v>168</v>
      </c>
      <c r="BM416" s="226" t="s">
        <v>453</v>
      </c>
    </row>
    <row r="417" s="2" customFormat="1">
      <c r="A417" s="41"/>
      <c r="B417" s="42"/>
      <c r="C417" s="43"/>
      <c r="D417" s="228" t="s">
        <v>169</v>
      </c>
      <c r="E417" s="43"/>
      <c r="F417" s="229" t="s">
        <v>1878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169</v>
      </c>
      <c r="AU417" s="20" t="s">
        <v>80</v>
      </c>
    </row>
    <row r="418" s="2" customFormat="1">
      <c r="A418" s="41"/>
      <c r="B418" s="42"/>
      <c r="C418" s="43"/>
      <c r="D418" s="233" t="s">
        <v>171</v>
      </c>
      <c r="E418" s="43"/>
      <c r="F418" s="234" t="s">
        <v>1879</v>
      </c>
      <c r="G418" s="43"/>
      <c r="H418" s="43"/>
      <c r="I418" s="230"/>
      <c r="J418" s="43"/>
      <c r="K418" s="43"/>
      <c r="L418" s="47"/>
      <c r="M418" s="231"/>
      <c r="N418" s="232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171</v>
      </c>
      <c r="AU418" s="20" t="s">
        <v>80</v>
      </c>
    </row>
    <row r="419" s="2" customFormat="1">
      <c r="A419" s="41"/>
      <c r="B419" s="42"/>
      <c r="C419" s="43"/>
      <c r="D419" s="228" t="s">
        <v>1322</v>
      </c>
      <c r="E419" s="43"/>
      <c r="F419" s="291" t="s">
        <v>1796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1322</v>
      </c>
      <c r="AU419" s="20" t="s">
        <v>80</v>
      </c>
    </row>
    <row r="420" s="13" customFormat="1">
      <c r="A420" s="13"/>
      <c r="B420" s="235"/>
      <c r="C420" s="236"/>
      <c r="D420" s="228" t="s">
        <v>196</v>
      </c>
      <c r="E420" s="237" t="s">
        <v>19</v>
      </c>
      <c r="F420" s="238" t="s">
        <v>1880</v>
      </c>
      <c r="G420" s="236"/>
      <c r="H420" s="239">
        <v>2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196</v>
      </c>
      <c r="AU420" s="245" t="s">
        <v>80</v>
      </c>
      <c r="AV420" s="13" t="s">
        <v>80</v>
      </c>
      <c r="AW420" s="13" t="s">
        <v>33</v>
      </c>
      <c r="AX420" s="13" t="s">
        <v>71</v>
      </c>
      <c r="AY420" s="245" t="s">
        <v>161</v>
      </c>
    </row>
    <row r="421" s="14" customFormat="1">
      <c r="A421" s="14"/>
      <c r="B421" s="246"/>
      <c r="C421" s="247"/>
      <c r="D421" s="228" t="s">
        <v>196</v>
      </c>
      <c r="E421" s="248" t="s">
        <v>19</v>
      </c>
      <c r="F421" s="249" t="s">
        <v>198</v>
      </c>
      <c r="G421" s="247"/>
      <c r="H421" s="250">
        <v>2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196</v>
      </c>
      <c r="AU421" s="256" t="s">
        <v>80</v>
      </c>
      <c r="AV421" s="14" t="s">
        <v>168</v>
      </c>
      <c r="AW421" s="14" t="s">
        <v>33</v>
      </c>
      <c r="AX421" s="14" t="s">
        <v>78</v>
      </c>
      <c r="AY421" s="256" t="s">
        <v>161</v>
      </c>
    </row>
    <row r="422" s="2" customFormat="1" ht="16.5" customHeight="1">
      <c r="A422" s="41"/>
      <c r="B422" s="42"/>
      <c r="C422" s="257" t="s">
        <v>313</v>
      </c>
      <c r="D422" s="257" t="s">
        <v>241</v>
      </c>
      <c r="E422" s="258" t="s">
        <v>1881</v>
      </c>
      <c r="F422" s="259" t="s">
        <v>1882</v>
      </c>
      <c r="G422" s="260" t="s">
        <v>166</v>
      </c>
      <c r="H422" s="261">
        <v>2</v>
      </c>
      <c r="I422" s="262"/>
      <c r="J422" s="263">
        <f>ROUND(I422*H422,2)</f>
        <v>0</v>
      </c>
      <c r="K422" s="259" t="s">
        <v>1673</v>
      </c>
      <c r="L422" s="264"/>
      <c r="M422" s="265" t="s">
        <v>19</v>
      </c>
      <c r="N422" s="266" t="s">
        <v>42</v>
      </c>
      <c r="O422" s="87"/>
      <c r="P422" s="224">
        <f>O422*H422</f>
        <v>0</v>
      </c>
      <c r="Q422" s="224">
        <v>0</v>
      </c>
      <c r="R422" s="224">
        <f>Q422*H422</f>
        <v>0</v>
      </c>
      <c r="S422" s="224">
        <v>0</v>
      </c>
      <c r="T422" s="225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6" t="s">
        <v>186</v>
      </c>
      <c r="AT422" s="226" t="s">
        <v>241</v>
      </c>
      <c r="AU422" s="226" t="s">
        <v>80</v>
      </c>
      <c r="AY422" s="20" t="s">
        <v>161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20" t="s">
        <v>78</v>
      </c>
      <c r="BK422" s="227">
        <f>ROUND(I422*H422,2)</f>
        <v>0</v>
      </c>
      <c r="BL422" s="20" t="s">
        <v>168</v>
      </c>
      <c r="BM422" s="226" t="s">
        <v>459</v>
      </c>
    </row>
    <row r="423" s="2" customFormat="1">
      <c r="A423" s="41"/>
      <c r="B423" s="42"/>
      <c r="C423" s="43"/>
      <c r="D423" s="228" t="s">
        <v>169</v>
      </c>
      <c r="E423" s="43"/>
      <c r="F423" s="229" t="s">
        <v>1882</v>
      </c>
      <c r="G423" s="43"/>
      <c r="H423" s="43"/>
      <c r="I423" s="230"/>
      <c r="J423" s="43"/>
      <c r="K423" s="43"/>
      <c r="L423" s="47"/>
      <c r="M423" s="231"/>
      <c r="N423" s="232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169</v>
      </c>
      <c r="AU423" s="20" t="s">
        <v>80</v>
      </c>
    </row>
    <row r="424" s="2" customFormat="1">
      <c r="A424" s="41"/>
      <c r="B424" s="42"/>
      <c r="C424" s="43"/>
      <c r="D424" s="228" t="s">
        <v>1322</v>
      </c>
      <c r="E424" s="43"/>
      <c r="F424" s="291" t="s">
        <v>1796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1322</v>
      </c>
      <c r="AU424" s="20" t="s">
        <v>80</v>
      </c>
    </row>
    <row r="425" s="13" customFormat="1">
      <c r="A425" s="13"/>
      <c r="B425" s="235"/>
      <c r="C425" s="236"/>
      <c r="D425" s="228" t="s">
        <v>196</v>
      </c>
      <c r="E425" s="237" t="s">
        <v>19</v>
      </c>
      <c r="F425" s="238" t="s">
        <v>1880</v>
      </c>
      <c r="G425" s="236"/>
      <c r="H425" s="239">
        <v>2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196</v>
      </c>
      <c r="AU425" s="245" t="s">
        <v>80</v>
      </c>
      <c r="AV425" s="13" t="s">
        <v>80</v>
      </c>
      <c r="AW425" s="13" t="s">
        <v>33</v>
      </c>
      <c r="AX425" s="13" t="s">
        <v>71</v>
      </c>
      <c r="AY425" s="245" t="s">
        <v>161</v>
      </c>
    </row>
    <row r="426" s="14" customFormat="1">
      <c r="A426" s="14"/>
      <c r="B426" s="246"/>
      <c r="C426" s="247"/>
      <c r="D426" s="228" t="s">
        <v>196</v>
      </c>
      <c r="E426" s="248" t="s">
        <v>19</v>
      </c>
      <c r="F426" s="249" t="s">
        <v>198</v>
      </c>
      <c r="G426" s="247"/>
      <c r="H426" s="250">
        <v>2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196</v>
      </c>
      <c r="AU426" s="256" t="s">
        <v>80</v>
      </c>
      <c r="AV426" s="14" t="s">
        <v>168</v>
      </c>
      <c r="AW426" s="14" t="s">
        <v>33</v>
      </c>
      <c r="AX426" s="14" t="s">
        <v>78</v>
      </c>
      <c r="AY426" s="256" t="s">
        <v>161</v>
      </c>
    </row>
    <row r="427" s="2" customFormat="1" ht="16.5" customHeight="1">
      <c r="A427" s="41"/>
      <c r="B427" s="42"/>
      <c r="C427" s="215" t="s">
        <v>463</v>
      </c>
      <c r="D427" s="215" t="s">
        <v>163</v>
      </c>
      <c r="E427" s="216" t="s">
        <v>1883</v>
      </c>
      <c r="F427" s="217" t="s">
        <v>1884</v>
      </c>
      <c r="G427" s="218" t="s">
        <v>281</v>
      </c>
      <c r="H427" s="219">
        <v>12.6</v>
      </c>
      <c r="I427" s="220"/>
      <c r="J427" s="221">
        <f>ROUND(I427*H427,2)</f>
        <v>0</v>
      </c>
      <c r="K427" s="217" t="s">
        <v>167</v>
      </c>
      <c r="L427" s="47"/>
      <c r="M427" s="222" t="s">
        <v>19</v>
      </c>
      <c r="N427" s="223" t="s">
        <v>42</v>
      </c>
      <c r="O427" s="87"/>
      <c r="P427" s="224">
        <f>O427*H427</f>
        <v>0</v>
      </c>
      <c r="Q427" s="224">
        <v>9.4500000000000007E-05</v>
      </c>
      <c r="R427" s="224">
        <f>Q427*H427</f>
        <v>0.0011907000000000001</v>
      </c>
      <c r="S427" s="224">
        <v>0</v>
      </c>
      <c r="T427" s="225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6" t="s">
        <v>168</v>
      </c>
      <c r="AT427" s="226" t="s">
        <v>163</v>
      </c>
      <c r="AU427" s="226" t="s">
        <v>80</v>
      </c>
      <c r="AY427" s="20" t="s">
        <v>161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20" t="s">
        <v>78</v>
      </c>
      <c r="BK427" s="227">
        <f>ROUND(I427*H427,2)</f>
        <v>0</v>
      </c>
      <c r="BL427" s="20" t="s">
        <v>168</v>
      </c>
      <c r="BM427" s="226" t="s">
        <v>466</v>
      </c>
    </row>
    <row r="428" s="2" customFormat="1">
      <c r="A428" s="41"/>
      <c r="B428" s="42"/>
      <c r="C428" s="43"/>
      <c r="D428" s="228" t="s">
        <v>169</v>
      </c>
      <c r="E428" s="43"/>
      <c r="F428" s="229" t="s">
        <v>1885</v>
      </c>
      <c r="G428" s="43"/>
      <c r="H428" s="43"/>
      <c r="I428" s="230"/>
      <c r="J428" s="43"/>
      <c r="K428" s="43"/>
      <c r="L428" s="47"/>
      <c r="M428" s="231"/>
      <c r="N428" s="23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169</v>
      </c>
      <c r="AU428" s="20" t="s">
        <v>80</v>
      </c>
    </row>
    <row r="429" s="2" customFormat="1">
      <c r="A429" s="41"/>
      <c r="B429" s="42"/>
      <c r="C429" s="43"/>
      <c r="D429" s="233" t="s">
        <v>171</v>
      </c>
      <c r="E429" s="43"/>
      <c r="F429" s="234" t="s">
        <v>1886</v>
      </c>
      <c r="G429" s="43"/>
      <c r="H429" s="43"/>
      <c r="I429" s="230"/>
      <c r="J429" s="43"/>
      <c r="K429" s="43"/>
      <c r="L429" s="47"/>
      <c r="M429" s="231"/>
      <c r="N429" s="232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171</v>
      </c>
      <c r="AU429" s="20" t="s">
        <v>80</v>
      </c>
    </row>
    <row r="430" s="2" customFormat="1">
      <c r="A430" s="41"/>
      <c r="B430" s="42"/>
      <c r="C430" s="43"/>
      <c r="D430" s="228" t="s">
        <v>1322</v>
      </c>
      <c r="E430" s="43"/>
      <c r="F430" s="291" t="s">
        <v>1887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1322</v>
      </c>
      <c r="AU430" s="20" t="s">
        <v>80</v>
      </c>
    </row>
    <row r="431" s="13" customFormat="1">
      <c r="A431" s="13"/>
      <c r="B431" s="235"/>
      <c r="C431" s="236"/>
      <c r="D431" s="228" t="s">
        <v>196</v>
      </c>
      <c r="E431" s="237" t="s">
        <v>19</v>
      </c>
      <c r="F431" s="238" t="s">
        <v>1797</v>
      </c>
      <c r="G431" s="236"/>
      <c r="H431" s="239">
        <v>12.6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196</v>
      </c>
      <c r="AU431" s="245" t="s">
        <v>80</v>
      </c>
      <c r="AV431" s="13" t="s">
        <v>80</v>
      </c>
      <c r="AW431" s="13" t="s">
        <v>33</v>
      </c>
      <c r="AX431" s="13" t="s">
        <v>71</v>
      </c>
      <c r="AY431" s="245" t="s">
        <v>161</v>
      </c>
    </row>
    <row r="432" s="14" customFormat="1">
      <c r="A432" s="14"/>
      <c r="B432" s="246"/>
      <c r="C432" s="247"/>
      <c r="D432" s="228" t="s">
        <v>196</v>
      </c>
      <c r="E432" s="248" t="s">
        <v>19</v>
      </c>
      <c r="F432" s="249" t="s">
        <v>198</v>
      </c>
      <c r="G432" s="247"/>
      <c r="H432" s="250">
        <v>12.6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196</v>
      </c>
      <c r="AU432" s="256" t="s">
        <v>80</v>
      </c>
      <c r="AV432" s="14" t="s">
        <v>168</v>
      </c>
      <c r="AW432" s="14" t="s">
        <v>33</v>
      </c>
      <c r="AX432" s="14" t="s">
        <v>78</v>
      </c>
      <c r="AY432" s="256" t="s">
        <v>161</v>
      </c>
    </row>
    <row r="433" s="2" customFormat="1" ht="16.5" customHeight="1">
      <c r="A433" s="41"/>
      <c r="B433" s="42"/>
      <c r="C433" s="215" t="s">
        <v>320</v>
      </c>
      <c r="D433" s="215" t="s">
        <v>163</v>
      </c>
      <c r="E433" s="216" t="s">
        <v>1888</v>
      </c>
      <c r="F433" s="217" t="s">
        <v>1889</v>
      </c>
      <c r="G433" s="218" t="s">
        <v>1890</v>
      </c>
      <c r="H433" s="219">
        <v>6</v>
      </c>
      <c r="I433" s="220"/>
      <c r="J433" s="221">
        <f>ROUND(I433*H433,2)</f>
        <v>0</v>
      </c>
      <c r="K433" s="217" t="s">
        <v>167</v>
      </c>
      <c r="L433" s="47"/>
      <c r="M433" s="222" t="s">
        <v>19</v>
      </c>
      <c r="N433" s="223" t="s">
        <v>42</v>
      </c>
      <c r="O433" s="87"/>
      <c r="P433" s="224">
        <f>O433*H433</f>
        <v>0</v>
      </c>
      <c r="Q433" s="224">
        <v>9.8200000000000002E-05</v>
      </c>
      <c r="R433" s="224">
        <f>Q433*H433</f>
        <v>0.00058920000000000001</v>
      </c>
      <c r="S433" s="224">
        <v>0</v>
      </c>
      <c r="T433" s="225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6" t="s">
        <v>168</v>
      </c>
      <c r="AT433" s="226" t="s">
        <v>163</v>
      </c>
      <c r="AU433" s="226" t="s">
        <v>80</v>
      </c>
      <c r="AY433" s="20" t="s">
        <v>161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20" t="s">
        <v>78</v>
      </c>
      <c r="BK433" s="227">
        <f>ROUND(I433*H433,2)</f>
        <v>0</v>
      </c>
      <c r="BL433" s="20" t="s">
        <v>168</v>
      </c>
      <c r="BM433" s="226" t="s">
        <v>472</v>
      </c>
    </row>
    <row r="434" s="2" customFormat="1">
      <c r="A434" s="41"/>
      <c r="B434" s="42"/>
      <c r="C434" s="43"/>
      <c r="D434" s="228" t="s">
        <v>169</v>
      </c>
      <c r="E434" s="43"/>
      <c r="F434" s="229" t="s">
        <v>1891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169</v>
      </c>
      <c r="AU434" s="20" t="s">
        <v>80</v>
      </c>
    </row>
    <row r="435" s="2" customFormat="1">
      <c r="A435" s="41"/>
      <c r="B435" s="42"/>
      <c r="C435" s="43"/>
      <c r="D435" s="233" t="s">
        <v>171</v>
      </c>
      <c r="E435" s="43"/>
      <c r="F435" s="234" t="s">
        <v>1892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171</v>
      </c>
      <c r="AU435" s="20" t="s">
        <v>80</v>
      </c>
    </row>
    <row r="436" s="2" customFormat="1">
      <c r="A436" s="41"/>
      <c r="B436" s="42"/>
      <c r="C436" s="43"/>
      <c r="D436" s="228" t="s">
        <v>1322</v>
      </c>
      <c r="E436" s="43"/>
      <c r="F436" s="291" t="s">
        <v>1796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1322</v>
      </c>
      <c r="AU436" s="20" t="s">
        <v>80</v>
      </c>
    </row>
    <row r="437" s="13" customFormat="1">
      <c r="A437" s="13"/>
      <c r="B437" s="235"/>
      <c r="C437" s="236"/>
      <c r="D437" s="228" t="s">
        <v>196</v>
      </c>
      <c r="E437" s="237" t="s">
        <v>19</v>
      </c>
      <c r="F437" s="238" t="s">
        <v>181</v>
      </c>
      <c r="G437" s="236"/>
      <c r="H437" s="239">
        <v>6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196</v>
      </c>
      <c r="AU437" s="245" t="s">
        <v>80</v>
      </c>
      <c r="AV437" s="13" t="s">
        <v>80</v>
      </c>
      <c r="AW437" s="13" t="s">
        <v>33</v>
      </c>
      <c r="AX437" s="13" t="s">
        <v>71</v>
      </c>
      <c r="AY437" s="245" t="s">
        <v>161</v>
      </c>
    </row>
    <row r="438" s="14" customFormat="1">
      <c r="A438" s="14"/>
      <c r="B438" s="246"/>
      <c r="C438" s="247"/>
      <c r="D438" s="228" t="s">
        <v>196</v>
      </c>
      <c r="E438" s="248" t="s">
        <v>19</v>
      </c>
      <c r="F438" s="249" t="s">
        <v>198</v>
      </c>
      <c r="G438" s="247"/>
      <c r="H438" s="250">
        <v>6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196</v>
      </c>
      <c r="AU438" s="256" t="s">
        <v>80</v>
      </c>
      <c r="AV438" s="14" t="s">
        <v>168</v>
      </c>
      <c r="AW438" s="14" t="s">
        <v>33</v>
      </c>
      <c r="AX438" s="14" t="s">
        <v>78</v>
      </c>
      <c r="AY438" s="256" t="s">
        <v>161</v>
      </c>
    </row>
    <row r="439" s="12" customFormat="1" ht="22.8" customHeight="1">
      <c r="A439" s="12"/>
      <c r="B439" s="199"/>
      <c r="C439" s="200"/>
      <c r="D439" s="201" t="s">
        <v>70</v>
      </c>
      <c r="E439" s="213" t="s">
        <v>216</v>
      </c>
      <c r="F439" s="213" t="s">
        <v>501</v>
      </c>
      <c r="G439" s="200"/>
      <c r="H439" s="200"/>
      <c r="I439" s="203"/>
      <c r="J439" s="214">
        <f>BK439</f>
        <v>0</v>
      </c>
      <c r="K439" s="200"/>
      <c r="L439" s="205"/>
      <c r="M439" s="206"/>
      <c r="N439" s="207"/>
      <c r="O439" s="207"/>
      <c r="P439" s="208">
        <f>SUM(P440:P445)</f>
        <v>0</v>
      </c>
      <c r="Q439" s="207"/>
      <c r="R439" s="208">
        <f>SUM(R440:R445)</f>
        <v>0</v>
      </c>
      <c r="S439" s="207"/>
      <c r="T439" s="209">
        <f>SUM(T440:T445)</f>
        <v>0.9900000000000001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0" t="s">
        <v>78</v>
      </c>
      <c r="AT439" s="211" t="s">
        <v>70</v>
      </c>
      <c r="AU439" s="211" t="s">
        <v>78</v>
      </c>
      <c r="AY439" s="210" t="s">
        <v>161</v>
      </c>
      <c r="BK439" s="212">
        <f>SUM(BK440:BK445)</f>
        <v>0</v>
      </c>
    </row>
    <row r="440" s="2" customFormat="1" ht="21.75" customHeight="1">
      <c r="A440" s="41"/>
      <c r="B440" s="42"/>
      <c r="C440" s="215" t="s">
        <v>475</v>
      </c>
      <c r="D440" s="215" t="s">
        <v>163</v>
      </c>
      <c r="E440" s="216" t="s">
        <v>1893</v>
      </c>
      <c r="F440" s="217" t="s">
        <v>1894</v>
      </c>
      <c r="G440" s="218" t="s">
        <v>192</v>
      </c>
      <c r="H440" s="219">
        <v>0.45000000000000001</v>
      </c>
      <c r="I440" s="220"/>
      <c r="J440" s="221">
        <f>ROUND(I440*H440,2)</f>
        <v>0</v>
      </c>
      <c r="K440" s="217" t="s">
        <v>167</v>
      </c>
      <c r="L440" s="47"/>
      <c r="M440" s="222" t="s">
        <v>19</v>
      </c>
      <c r="N440" s="223" t="s">
        <v>42</v>
      </c>
      <c r="O440" s="87"/>
      <c r="P440" s="224">
        <f>O440*H440</f>
        <v>0</v>
      </c>
      <c r="Q440" s="224">
        <v>0</v>
      </c>
      <c r="R440" s="224">
        <f>Q440*H440</f>
        <v>0</v>
      </c>
      <c r="S440" s="224">
        <v>2.2000000000000002</v>
      </c>
      <c r="T440" s="225">
        <f>S440*H440</f>
        <v>0.9900000000000001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168</v>
      </c>
      <c r="AT440" s="226" t="s">
        <v>163</v>
      </c>
      <c r="AU440" s="226" t="s">
        <v>80</v>
      </c>
      <c r="AY440" s="20" t="s">
        <v>161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78</v>
      </c>
      <c r="BK440" s="227">
        <f>ROUND(I440*H440,2)</f>
        <v>0</v>
      </c>
      <c r="BL440" s="20" t="s">
        <v>168</v>
      </c>
      <c r="BM440" s="226" t="s">
        <v>478</v>
      </c>
    </row>
    <row r="441" s="2" customFormat="1">
      <c r="A441" s="41"/>
      <c r="B441" s="42"/>
      <c r="C441" s="43"/>
      <c r="D441" s="228" t="s">
        <v>169</v>
      </c>
      <c r="E441" s="43"/>
      <c r="F441" s="229" t="s">
        <v>1895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169</v>
      </c>
      <c r="AU441" s="20" t="s">
        <v>80</v>
      </c>
    </row>
    <row r="442" s="2" customFormat="1">
      <c r="A442" s="41"/>
      <c r="B442" s="42"/>
      <c r="C442" s="43"/>
      <c r="D442" s="233" t="s">
        <v>171</v>
      </c>
      <c r="E442" s="43"/>
      <c r="F442" s="234" t="s">
        <v>1896</v>
      </c>
      <c r="G442" s="43"/>
      <c r="H442" s="43"/>
      <c r="I442" s="230"/>
      <c r="J442" s="43"/>
      <c r="K442" s="43"/>
      <c r="L442" s="47"/>
      <c r="M442" s="231"/>
      <c r="N442" s="232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171</v>
      </c>
      <c r="AU442" s="20" t="s">
        <v>80</v>
      </c>
    </row>
    <row r="443" s="2" customFormat="1">
      <c r="A443" s="41"/>
      <c r="B443" s="42"/>
      <c r="C443" s="43"/>
      <c r="D443" s="228" t="s">
        <v>1322</v>
      </c>
      <c r="E443" s="43"/>
      <c r="F443" s="291" t="s">
        <v>1897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1322</v>
      </c>
      <c r="AU443" s="20" t="s">
        <v>80</v>
      </c>
    </row>
    <row r="444" s="13" customFormat="1">
      <c r="A444" s="13"/>
      <c r="B444" s="235"/>
      <c r="C444" s="236"/>
      <c r="D444" s="228" t="s">
        <v>196</v>
      </c>
      <c r="E444" s="237" t="s">
        <v>19</v>
      </c>
      <c r="F444" s="238" t="s">
        <v>1834</v>
      </c>
      <c r="G444" s="236"/>
      <c r="H444" s="239">
        <v>0.45000000000000001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5" t="s">
        <v>196</v>
      </c>
      <c r="AU444" s="245" t="s">
        <v>80</v>
      </c>
      <c r="AV444" s="13" t="s">
        <v>80</v>
      </c>
      <c r="AW444" s="13" t="s">
        <v>33</v>
      </c>
      <c r="AX444" s="13" t="s">
        <v>71</v>
      </c>
      <c r="AY444" s="245" t="s">
        <v>161</v>
      </c>
    </row>
    <row r="445" s="14" customFormat="1">
      <c r="A445" s="14"/>
      <c r="B445" s="246"/>
      <c r="C445" s="247"/>
      <c r="D445" s="228" t="s">
        <v>196</v>
      </c>
      <c r="E445" s="248" t="s">
        <v>19</v>
      </c>
      <c r="F445" s="249" t="s">
        <v>198</v>
      </c>
      <c r="G445" s="247"/>
      <c r="H445" s="250">
        <v>0.45000000000000001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6" t="s">
        <v>196</v>
      </c>
      <c r="AU445" s="256" t="s">
        <v>80</v>
      </c>
      <c r="AV445" s="14" t="s">
        <v>168</v>
      </c>
      <c r="AW445" s="14" t="s">
        <v>33</v>
      </c>
      <c r="AX445" s="14" t="s">
        <v>78</v>
      </c>
      <c r="AY445" s="256" t="s">
        <v>161</v>
      </c>
    </row>
    <row r="446" s="12" customFormat="1" ht="22.8" customHeight="1">
      <c r="A446" s="12"/>
      <c r="B446" s="199"/>
      <c r="C446" s="200"/>
      <c r="D446" s="201" t="s">
        <v>70</v>
      </c>
      <c r="E446" s="213" t="s">
        <v>702</v>
      </c>
      <c r="F446" s="213" t="s">
        <v>703</v>
      </c>
      <c r="G446" s="200"/>
      <c r="H446" s="200"/>
      <c r="I446" s="203"/>
      <c r="J446" s="214">
        <f>BK446</f>
        <v>0</v>
      </c>
      <c r="K446" s="200"/>
      <c r="L446" s="205"/>
      <c r="M446" s="206"/>
      <c r="N446" s="207"/>
      <c r="O446" s="207"/>
      <c r="P446" s="208">
        <f>SUM(P447:P459)</f>
        <v>0</v>
      </c>
      <c r="Q446" s="207"/>
      <c r="R446" s="208">
        <f>SUM(R447:R459)</f>
        <v>0</v>
      </c>
      <c r="S446" s="207"/>
      <c r="T446" s="209">
        <f>SUM(T447:T459)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0" t="s">
        <v>78</v>
      </c>
      <c r="AT446" s="211" t="s">
        <v>70</v>
      </c>
      <c r="AU446" s="211" t="s">
        <v>78</v>
      </c>
      <c r="AY446" s="210" t="s">
        <v>161</v>
      </c>
      <c r="BK446" s="212">
        <f>SUM(BK447:BK459)</f>
        <v>0</v>
      </c>
    </row>
    <row r="447" s="2" customFormat="1" ht="16.5" customHeight="1">
      <c r="A447" s="41"/>
      <c r="B447" s="42"/>
      <c r="C447" s="215" t="s">
        <v>325</v>
      </c>
      <c r="D447" s="215" t="s">
        <v>163</v>
      </c>
      <c r="E447" s="216" t="s">
        <v>1898</v>
      </c>
      <c r="F447" s="217" t="s">
        <v>1899</v>
      </c>
      <c r="G447" s="218" t="s">
        <v>273</v>
      </c>
      <c r="H447" s="219">
        <v>1.22</v>
      </c>
      <c r="I447" s="220"/>
      <c r="J447" s="221">
        <f>ROUND(I447*H447,2)</f>
        <v>0</v>
      </c>
      <c r="K447" s="217" t="s">
        <v>1673</v>
      </c>
      <c r="L447" s="47"/>
      <c r="M447" s="222" t="s">
        <v>19</v>
      </c>
      <c r="N447" s="223" t="s">
        <v>42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168</v>
      </c>
      <c r="AT447" s="226" t="s">
        <v>163</v>
      </c>
      <c r="AU447" s="226" t="s">
        <v>80</v>
      </c>
      <c r="AY447" s="20" t="s">
        <v>161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78</v>
      </c>
      <c r="BK447" s="227">
        <f>ROUND(I447*H447,2)</f>
        <v>0</v>
      </c>
      <c r="BL447" s="20" t="s">
        <v>168</v>
      </c>
      <c r="BM447" s="226" t="s">
        <v>481</v>
      </c>
    </row>
    <row r="448" s="2" customFormat="1">
      <c r="A448" s="41"/>
      <c r="B448" s="42"/>
      <c r="C448" s="43"/>
      <c r="D448" s="228" t="s">
        <v>169</v>
      </c>
      <c r="E448" s="43"/>
      <c r="F448" s="229" t="s">
        <v>1899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169</v>
      </c>
      <c r="AU448" s="20" t="s">
        <v>80</v>
      </c>
    </row>
    <row r="449" s="2" customFormat="1" ht="16.5" customHeight="1">
      <c r="A449" s="41"/>
      <c r="B449" s="42"/>
      <c r="C449" s="215" t="s">
        <v>482</v>
      </c>
      <c r="D449" s="215" t="s">
        <v>163</v>
      </c>
      <c r="E449" s="216" t="s">
        <v>710</v>
      </c>
      <c r="F449" s="217" t="s">
        <v>711</v>
      </c>
      <c r="G449" s="218" t="s">
        <v>273</v>
      </c>
      <c r="H449" s="219">
        <v>1.22</v>
      </c>
      <c r="I449" s="220"/>
      <c r="J449" s="221">
        <f>ROUND(I449*H449,2)</f>
        <v>0</v>
      </c>
      <c r="K449" s="217" t="s">
        <v>167</v>
      </c>
      <c r="L449" s="47"/>
      <c r="M449" s="222" t="s">
        <v>19</v>
      </c>
      <c r="N449" s="223" t="s">
        <v>42</v>
      </c>
      <c r="O449" s="87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168</v>
      </c>
      <c r="AT449" s="226" t="s">
        <v>163</v>
      </c>
      <c r="AU449" s="226" t="s">
        <v>80</v>
      </c>
      <c r="AY449" s="20" t="s">
        <v>161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20" t="s">
        <v>78</v>
      </c>
      <c r="BK449" s="227">
        <f>ROUND(I449*H449,2)</f>
        <v>0</v>
      </c>
      <c r="BL449" s="20" t="s">
        <v>168</v>
      </c>
      <c r="BM449" s="226" t="s">
        <v>485</v>
      </c>
    </row>
    <row r="450" s="2" customFormat="1">
      <c r="A450" s="41"/>
      <c r="B450" s="42"/>
      <c r="C450" s="43"/>
      <c r="D450" s="228" t="s">
        <v>169</v>
      </c>
      <c r="E450" s="43"/>
      <c r="F450" s="229" t="s">
        <v>713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169</v>
      </c>
      <c r="AU450" s="20" t="s">
        <v>80</v>
      </c>
    </row>
    <row r="451" s="2" customFormat="1">
      <c r="A451" s="41"/>
      <c r="B451" s="42"/>
      <c r="C451" s="43"/>
      <c r="D451" s="233" t="s">
        <v>171</v>
      </c>
      <c r="E451" s="43"/>
      <c r="F451" s="234" t="s">
        <v>714</v>
      </c>
      <c r="G451" s="43"/>
      <c r="H451" s="43"/>
      <c r="I451" s="230"/>
      <c r="J451" s="43"/>
      <c r="K451" s="43"/>
      <c r="L451" s="47"/>
      <c r="M451" s="231"/>
      <c r="N451" s="232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171</v>
      </c>
      <c r="AU451" s="20" t="s">
        <v>80</v>
      </c>
    </row>
    <row r="452" s="2" customFormat="1" ht="16.5" customHeight="1">
      <c r="A452" s="41"/>
      <c r="B452" s="42"/>
      <c r="C452" s="215" t="s">
        <v>332</v>
      </c>
      <c r="D452" s="215" t="s">
        <v>163</v>
      </c>
      <c r="E452" s="216" t="s">
        <v>715</v>
      </c>
      <c r="F452" s="217" t="s">
        <v>716</v>
      </c>
      <c r="G452" s="218" t="s">
        <v>273</v>
      </c>
      <c r="H452" s="219">
        <v>36.600000000000001</v>
      </c>
      <c r="I452" s="220"/>
      <c r="J452" s="221">
        <f>ROUND(I452*H452,2)</f>
        <v>0</v>
      </c>
      <c r="K452" s="217" t="s">
        <v>167</v>
      </c>
      <c r="L452" s="47"/>
      <c r="M452" s="222" t="s">
        <v>19</v>
      </c>
      <c r="N452" s="223" t="s">
        <v>42</v>
      </c>
      <c r="O452" s="87"/>
      <c r="P452" s="224">
        <f>O452*H452</f>
        <v>0</v>
      </c>
      <c r="Q452" s="224">
        <v>0</v>
      </c>
      <c r="R452" s="224">
        <f>Q452*H452</f>
        <v>0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168</v>
      </c>
      <c r="AT452" s="226" t="s">
        <v>163</v>
      </c>
      <c r="AU452" s="226" t="s">
        <v>80</v>
      </c>
      <c r="AY452" s="20" t="s">
        <v>161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78</v>
      </c>
      <c r="BK452" s="227">
        <f>ROUND(I452*H452,2)</f>
        <v>0</v>
      </c>
      <c r="BL452" s="20" t="s">
        <v>168</v>
      </c>
      <c r="BM452" s="226" t="s">
        <v>490</v>
      </c>
    </row>
    <row r="453" s="2" customFormat="1">
      <c r="A453" s="41"/>
      <c r="B453" s="42"/>
      <c r="C453" s="43"/>
      <c r="D453" s="228" t="s">
        <v>169</v>
      </c>
      <c r="E453" s="43"/>
      <c r="F453" s="229" t="s">
        <v>718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169</v>
      </c>
      <c r="AU453" s="20" t="s">
        <v>80</v>
      </c>
    </row>
    <row r="454" s="2" customFormat="1">
      <c r="A454" s="41"/>
      <c r="B454" s="42"/>
      <c r="C454" s="43"/>
      <c r="D454" s="233" t="s">
        <v>171</v>
      </c>
      <c r="E454" s="43"/>
      <c r="F454" s="234" t="s">
        <v>719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171</v>
      </c>
      <c r="AU454" s="20" t="s">
        <v>80</v>
      </c>
    </row>
    <row r="455" s="13" customFormat="1">
      <c r="A455" s="13"/>
      <c r="B455" s="235"/>
      <c r="C455" s="236"/>
      <c r="D455" s="228" t="s">
        <v>196</v>
      </c>
      <c r="E455" s="237" t="s">
        <v>19</v>
      </c>
      <c r="F455" s="238" t="s">
        <v>1900</v>
      </c>
      <c r="G455" s="236"/>
      <c r="H455" s="239">
        <v>36.600000000000001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196</v>
      </c>
      <c r="AU455" s="245" t="s">
        <v>80</v>
      </c>
      <c r="AV455" s="13" t="s">
        <v>80</v>
      </c>
      <c r="AW455" s="13" t="s">
        <v>33</v>
      </c>
      <c r="AX455" s="13" t="s">
        <v>71</v>
      </c>
      <c r="AY455" s="245" t="s">
        <v>161</v>
      </c>
    </row>
    <row r="456" s="14" customFormat="1">
      <c r="A456" s="14"/>
      <c r="B456" s="246"/>
      <c r="C456" s="247"/>
      <c r="D456" s="228" t="s">
        <v>196</v>
      </c>
      <c r="E456" s="248" t="s">
        <v>19</v>
      </c>
      <c r="F456" s="249" t="s">
        <v>198</v>
      </c>
      <c r="G456" s="247"/>
      <c r="H456" s="250">
        <v>36.600000000000001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6" t="s">
        <v>196</v>
      </c>
      <c r="AU456" s="256" t="s">
        <v>80</v>
      </c>
      <c r="AV456" s="14" t="s">
        <v>168</v>
      </c>
      <c r="AW456" s="14" t="s">
        <v>33</v>
      </c>
      <c r="AX456" s="14" t="s">
        <v>78</v>
      </c>
      <c r="AY456" s="256" t="s">
        <v>161</v>
      </c>
    </row>
    <row r="457" s="2" customFormat="1" ht="21.75" customHeight="1">
      <c r="A457" s="41"/>
      <c r="B457" s="42"/>
      <c r="C457" s="215" t="s">
        <v>494</v>
      </c>
      <c r="D457" s="215" t="s">
        <v>163</v>
      </c>
      <c r="E457" s="216" t="s">
        <v>1901</v>
      </c>
      <c r="F457" s="217" t="s">
        <v>1902</v>
      </c>
      <c r="G457" s="218" t="s">
        <v>273</v>
      </c>
      <c r="H457" s="219">
        <v>1.22</v>
      </c>
      <c r="I457" s="220"/>
      <c r="J457" s="221">
        <f>ROUND(I457*H457,2)</f>
        <v>0</v>
      </c>
      <c r="K457" s="217" t="s">
        <v>167</v>
      </c>
      <c r="L457" s="47"/>
      <c r="M457" s="222" t="s">
        <v>19</v>
      </c>
      <c r="N457" s="223" t="s">
        <v>42</v>
      </c>
      <c r="O457" s="87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6" t="s">
        <v>168</v>
      </c>
      <c r="AT457" s="226" t="s">
        <v>163</v>
      </c>
      <c r="AU457" s="226" t="s">
        <v>80</v>
      </c>
      <c r="AY457" s="20" t="s">
        <v>161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20" t="s">
        <v>78</v>
      </c>
      <c r="BK457" s="227">
        <f>ROUND(I457*H457,2)</f>
        <v>0</v>
      </c>
      <c r="BL457" s="20" t="s">
        <v>168</v>
      </c>
      <c r="BM457" s="226" t="s">
        <v>497</v>
      </c>
    </row>
    <row r="458" s="2" customFormat="1">
      <c r="A458" s="41"/>
      <c r="B458" s="42"/>
      <c r="C458" s="43"/>
      <c r="D458" s="228" t="s">
        <v>169</v>
      </c>
      <c r="E458" s="43"/>
      <c r="F458" s="229" t="s">
        <v>1903</v>
      </c>
      <c r="G458" s="43"/>
      <c r="H458" s="43"/>
      <c r="I458" s="230"/>
      <c r="J458" s="43"/>
      <c r="K458" s="43"/>
      <c r="L458" s="47"/>
      <c r="M458" s="231"/>
      <c r="N458" s="232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169</v>
      </c>
      <c r="AU458" s="20" t="s">
        <v>80</v>
      </c>
    </row>
    <row r="459" s="2" customFormat="1">
      <c r="A459" s="41"/>
      <c r="B459" s="42"/>
      <c r="C459" s="43"/>
      <c r="D459" s="233" t="s">
        <v>171</v>
      </c>
      <c r="E459" s="43"/>
      <c r="F459" s="234" t="s">
        <v>1904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171</v>
      </c>
      <c r="AU459" s="20" t="s">
        <v>80</v>
      </c>
    </row>
    <row r="460" s="12" customFormat="1" ht="22.8" customHeight="1">
      <c r="A460" s="12"/>
      <c r="B460" s="199"/>
      <c r="C460" s="200"/>
      <c r="D460" s="201" t="s">
        <v>70</v>
      </c>
      <c r="E460" s="213" t="s">
        <v>727</v>
      </c>
      <c r="F460" s="213" t="s">
        <v>728</v>
      </c>
      <c r="G460" s="200"/>
      <c r="H460" s="200"/>
      <c r="I460" s="203"/>
      <c r="J460" s="214">
        <f>BK460</f>
        <v>0</v>
      </c>
      <c r="K460" s="200"/>
      <c r="L460" s="205"/>
      <c r="M460" s="206"/>
      <c r="N460" s="207"/>
      <c r="O460" s="207"/>
      <c r="P460" s="208">
        <f>SUM(P461:P469)</f>
        <v>0</v>
      </c>
      <c r="Q460" s="207"/>
      <c r="R460" s="208">
        <f>SUM(R461:R469)</f>
        <v>0</v>
      </c>
      <c r="S460" s="207"/>
      <c r="T460" s="209">
        <f>SUM(T461:T469)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0" t="s">
        <v>78</v>
      </c>
      <c r="AT460" s="211" t="s">
        <v>70</v>
      </c>
      <c r="AU460" s="211" t="s">
        <v>78</v>
      </c>
      <c r="AY460" s="210" t="s">
        <v>161</v>
      </c>
      <c r="BK460" s="212">
        <f>SUM(BK461:BK469)</f>
        <v>0</v>
      </c>
    </row>
    <row r="461" s="2" customFormat="1" ht="16.5" customHeight="1">
      <c r="A461" s="41"/>
      <c r="B461" s="42"/>
      <c r="C461" s="215" t="s">
        <v>338</v>
      </c>
      <c r="D461" s="215" t="s">
        <v>163</v>
      </c>
      <c r="E461" s="216" t="s">
        <v>1905</v>
      </c>
      <c r="F461" s="217" t="s">
        <v>1906</v>
      </c>
      <c r="G461" s="218" t="s">
        <v>273</v>
      </c>
      <c r="H461" s="219">
        <v>17.401</v>
      </c>
      <c r="I461" s="220"/>
      <c r="J461" s="221">
        <f>ROUND(I461*H461,2)</f>
        <v>0</v>
      </c>
      <c r="K461" s="217" t="s">
        <v>167</v>
      </c>
      <c r="L461" s="47"/>
      <c r="M461" s="222" t="s">
        <v>19</v>
      </c>
      <c r="N461" s="223" t="s">
        <v>42</v>
      </c>
      <c r="O461" s="87"/>
      <c r="P461" s="224">
        <f>O461*H461</f>
        <v>0</v>
      </c>
      <c r="Q461" s="224">
        <v>0</v>
      </c>
      <c r="R461" s="224">
        <f>Q461*H461</f>
        <v>0</v>
      </c>
      <c r="S461" s="224">
        <v>0</v>
      </c>
      <c r="T461" s="225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26" t="s">
        <v>168</v>
      </c>
      <c r="AT461" s="226" t="s">
        <v>163</v>
      </c>
      <c r="AU461" s="226" t="s">
        <v>80</v>
      </c>
      <c r="AY461" s="20" t="s">
        <v>161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20" t="s">
        <v>78</v>
      </c>
      <c r="BK461" s="227">
        <f>ROUND(I461*H461,2)</f>
        <v>0</v>
      </c>
      <c r="BL461" s="20" t="s">
        <v>168</v>
      </c>
      <c r="BM461" s="226" t="s">
        <v>510</v>
      </c>
    </row>
    <row r="462" s="2" customFormat="1">
      <c r="A462" s="41"/>
      <c r="B462" s="42"/>
      <c r="C462" s="43"/>
      <c r="D462" s="228" t="s">
        <v>169</v>
      </c>
      <c r="E462" s="43"/>
      <c r="F462" s="229" t="s">
        <v>1907</v>
      </c>
      <c r="G462" s="43"/>
      <c r="H462" s="43"/>
      <c r="I462" s="230"/>
      <c r="J462" s="43"/>
      <c r="K462" s="43"/>
      <c r="L462" s="47"/>
      <c r="M462" s="231"/>
      <c r="N462" s="232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169</v>
      </c>
      <c r="AU462" s="20" t="s">
        <v>80</v>
      </c>
    </row>
    <row r="463" s="2" customFormat="1">
      <c r="A463" s="41"/>
      <c r="B463" s="42"/>
      <c r="C463" s="43"/>
      <c r="D463" s="233" t="s">
        <v>171</v>
      </c>
      <c r="E463" s="43"/>
      <c r="F463" s="234" t="s">
        <v>1908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171</v>
      </c>
      <c r="AU463" s="20" t="s">
        <v>80</v>
      </c>
    </row>
    <row r="464" s="2" customFormat="1">
      <c r="A464" s="41"/>
      <c r="B464" s="42"/>
      <c r="C464" s="43"/>
      <c r="D464" s="228" t="s">
        <v>1322</v>
      </c>
      <c r="E464" s="43"/>
      <c r="F464" s="291" t="s">
        <v>1796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1322</v>
      </c>
      <c r="AU464" s="20" t="s">
        <v>80</v>
      </c>
    </row>
    <row r="465" s="2" customFormat="1" ht="16.5" customHeight="1">
      <c r="A465" s="41"/>
      <c r="B465" s="42"/>
      <c r="C465" s="215" t="s">
        <v>507</v>
      </c>
      <c r="D465" s="215" t="s">
        <v>163</v>
      </c>
      <c r="E465" s="216" t="s">
        <v>1909</v>
      </c>
      <c r="F465" s="217" t="s">
        <v>1910</v>
      </c>
      <c r="G465" s="218" t="s">
        <v>845</v>
      </c>
      <c r="H465" s="219">
        <v>1</v>
      </c>
      <c r="I465" s="220"/>
      <c r="J465" s="221">
        <f>ROUND(I465*H465,2)</f>
        <v>0</v>
      </c>
      <c r="K465" s="217" t="s">
        <v>1673</v>
      </c>
      <c r="L465" s="47"/>
      <c r="M465" s="222" t="s">
        <v>19</v>
      </c>
      <c r="N465" s="223" t="s">
        <v>42</v>
      </c>
      <c r="O465" s="87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6" t="s">
        <v>168</v>
      </c>
      <c r="AT465" s="226" t="s">
        <v>163</v>
      </c>
      <c r="AU465" s="226" t="s">
        <v>80</v>
      </c>
      <c r="AY465" s="20" t="s">
        <v>161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20" t="s">
        <v>78</v>
      </c>
      <c r="BK465" s="227">
        <f>ROUND(I465*H465,2)</f>
        <v>0</v>
      </c>
      <c r="BL465" s="20" t="s">
        <v>168</v>
      </c>
      <c r="BM465" s="226" t="s">
        <v>515</v>
      </c>
    </row>
    <row r="466" s="2" customFormat="1">
      <c r="A466" s="41"/>
      <c r="B466" s="42"/>
      <c r="C466" s="43"/>
      <c r="D466" s="228" t="s">
        <v>169</v>
      </c>
      <c r="E466" s="43"/>
      <c r="F466" s="229" t="s">
        <v>1910</v>
      </c>
      <c r="G466" s="43"/>
      <c r="H466" s="43"/>
      <c r="I466" s="230"/>
      <c r="J466" s="43"/>
      <c r="K466" s="43"/>
      <c r="L466" s="47"/>
      <c r="M466" s="231"/>
      <c r="N466" s="232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169</v>
      </c>
      <c r="AU466" s="20" t="s">
        <v>80</v>
      </c>
    </row>
    <row r="467" s="2" customFormat="1">
      <c r="A467" s="41"/>
      <c r="B467" s="42"/>
      <c r="C467" s="43"/>
      <c r="D467" s="228" t="s">
        <v>1322</v>
      </c>
      <c r="E467" s="43"/>
      <c r="F467" s="291" t="s">
        <v>1911</v>
      </c>
      <c r="G467" s="43"/>
      <c r="H467" s="43"/>
      <c r="I467" s="230"/>
      <c r="J467" s="43"/>
      <c r="K467" s="43"/>
      <c r="L467" s="47"/>
      <c r="M467" s="231"/>
      <c r="N467" s="232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1322</v>
      </c>
      <c r="AU467" s="20" t="s">
        <v>80</v>
      </c>
    </row>
    <row r="468" s="13" customFormat="1">
      <c r="A468" s="13"/>
      <c r="B468" s="235"/>
      <c r="C468" s="236"/>
      <c r="D468" s="228" t="s">
        <v>196</v>
      </c>
      <c r="E468" s="237" t="s">
        <v>19</v>
      </c>
      <c r="F468" s="238" t="s">
        <v>78</v>
      </c>
      <c r="G468" s="236"/>
      <c r="H468" s="239">
        <v>1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5" t="s">
        <v>196</v>
      </c>
      <c r="AU468" s="245" t="s">
        <v>80</v>
      </c>
      <c r="AV468" s="13" t="s">
        <v>80</v>
      </c>
      <c r="AW468" s="13" t="s">
        <v>33</v>
      </c>
      <c r="AX468" s="13" t="s">
        <v>71</v>
      </c>
      <c r="AY468" s="245" t="s">
        <v>161</v>
      </c>
    </row>
    <row r="469" s="14" customFormat="1">
      <c r="A469" s="14"/>
      <c r="B469" s="246"/>
      <c r="C469" s="247"/>
      <c r="D469" s="228" t="s">
        <v>196</v>
      </c>
      <c r="E469" s="248" t="s">
        <v>19</v>
      </c>
      <c r="F469" s="249" t="s">
        <v>198</v>
      </c>
      <c r="G469" s="247"/>
      <c r="H469" s="250">
        <v>1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6" t="s">
        <v>196</v>
      </c>
      <c r="AU469" s="256" t="s">
        <v>80</v>
      </c>
      <c r="AV469" s="14" t="s">
        <v>168</v>
      </c>
      <c r="AW469" s="14" t="s">
        <v>33</v>
      </c>
      <c r="AX469" s="14" t="s">
        <v>78</v>
      </c>
      <c r="AY469" s="256" t="s">
        <v>161</v>
      </c>
    </row>
    <row r="470" s="12" customFormat="1" ht="25.92" customHeight="1">
      <c r="A470" s="12"/>
      <c r="B470" s="199"/>
      <c r="C470" s="200"/>
      <c r="D470" s="201" t="s">
        <v>70</v>
      </c>
      <c r="E470" s="202" t="s">
        <v>241</v>
      </c>
      <c r="F470" s="202" t="s">
        <v>1912</v>
      </c>
      <c r="G470" s="200"/>
      <c r="H470" s="200"/>
      <c r="I470" s="203"/>
      <c r="J470" s="204">
        <f>BK470</f>
        <v>0</v>
      </c>
      <c r="K470" s="200"/>
      <c r="L470" s="205"/>
      <c r="M470" s="206"/>
      <c r="N470" s="207"/>
      <c r="O470" s="207"/>
      <c r="P470" s="208">
        <f>P471</f>
        <v>0</v>
      </c>
      <c r="Q470" s="207"/>
      <c r="R470" s="208">
        <f>R471</f>
        <v>0.0011199999999999999</v>
      </c>
      <c r="S470" s="207"/>
      <c r="T470" s="209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0" t="s">
        <v>178</v>
      </c>
      <c r="AT470" s="211" t="s">
        <v>70</v>
      </c>
      <c r="AU470" s="211" t="s">
        <v>71</v>
      </c>
      <c r="AY470" s="210" t="s">
        <v>161</v>
      </c>
      <c r="BK470" s="212">
        <f>BK471</f>
        <v>0</v>
      </c>
    </row>
    <row r="471" s="12" customFormat="1" ht="22.8" customHeight="1">
      <c r="A471" s="12"/>
      <c r="B471" s="199"/>
      <c r="C471" s="200"/>
      <c r="D471" s="201" t="s">
        <v>70</v>
      </c>
      <c r="E471" s="213" t="s">
        <v>1913</v>
      </c>
      <c r="F471" s="213" t="s">
        <v>1914</v>
      </c>
      <c r="G471" s="200"/>
      <c r="H471" s="200"/>
      <c r="I471" s="203"/>
      <c r="J471" s="214">
        <f>BK471</f>
        <v>0</v>
      </c>
      <c r="K471" s="200"/>
      <c r="L471" s="205"/>
      <c r="M471" s="206"/>
      <c r="N471" s="207"/>
      <c r="O471" s="207"/>
      <c r="P471" s="208">
        <f>SUM(P472:P482)</f>
        <v>0</v>
      </c>
      <c r="Q471" s="207"/>
      <c r="R471" s="208">
        <f>SUM(R472:R482)</f>
        <v>0.0011199999999999999</v>
      </c>
      <c r="S471" s="207"/>
      <c r="T471" s="209">
        <f>SUM(T472:T482)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0" t="s">
        <v>178</v>
      </c>
      <c r="AT471" s="211" t="s">
        <v>70</v>
      </c>
      <c r="AU471" s="211" t="s">
        <v>78</v>
      </c>
      <c r="AY471" s="210" t="s">
        <v>161</v>
      </c>
      <c r="BK471" s="212">
        <f>SUM(BK472:BK482)</f>
        <v>0</v>
      </c>
    </row>
    <row r="472" s="2" customFormat="1" ht="16.5" customHeight="1">
      <c r="A472" s="41"/>
      <c r="B472" s="42"/>
      <c r="C472" s="215" t="s">
        <v>343</v>
      </c>
      <c r="D472" s="215" t="s">
        <v>163</v>
      </c>
      <c r="E472" s="216" t="s">
        <v>1915</v>
      </c>
      <c r="F472" s="217" t="s">
        <v>1916</v>
      </c>
      <c r="G472" s="218" t="s">
        <v>281</v>
      </c>
      <c r="H472" s="219">
        <v>14.699999999999999</v>
      </c>
      <c r="I472" s="220"/>
      <c r="J472" s="221">
        <f>ROUND(I472*H472,2)</f>
        <v>0</v>
      </c>
      <c r="K472" s="217" t="s">
        <v>167</v>
      </c>
      <c r="L472" s="47"/>
      <c r="M472" s="222" t="s">
        <v>19</v>
      </c>
      <c r="N472" s="223" t="s">
        <v>42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360</v>
      </c>
      <c r="AT472" s="226" t="s">
        <v>163</v>
      </c>
      <c r="AU472" s="226" t="s">
        <v>80</v>
      </c>
      <c r="AY472" s="20" t="s">
        <v>161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20" t="s">
        <v>78</v>
      </c>
      <c r="BK472" s="227">
        <f>ROUND(I472*H472,2)</f>
        <v>0</v>
      </c>
      <c r="BL472" s="20" t="s">
        <v>360</v>
      </c>
      <c r="BM472" s="226" t="s">
        <v>520</v>
      </c>
    </row>
    <row r="473" s="2" customFormat="1">
      <c r="A473" s="41"/>
      <c r="B473" s="42"/>
      <c r="C473" s="43"/>
      <c r="D473" s="228" t="s">
        <v>169</v>
      </c>
      <c r="E473" s="43"/>
      <c r="F473" s="229" t="s">
        <v>1916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169</v>
      </c>
      <c r="AU473" s="20" t="s">
        <v>80</v>
      </c>
    </row>
    <row r="474" s="2" customFormat="1">
      <c r="A474" s="41"/>
      <c r="B474" s="42"/>
      <c r="C474" s="43"/>
      <c r="D474" s="233" t="s">
        <v>171</v>
      </c>
      <c r="E474" s="43"/>
      <c r="F474" s="234" t="s">
        <v>1917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171</v>
      </c>
      <c r="AU474" s="20" t="s">
        <v>80</v>
      </c>
    </row>
    <row r="475" s="2" customFormat="1">
      <c r="A475" s="41"/>
      <c r="B475" s="42"/>
      <c r="C475" s="43"/>
      <c r="D475" s="228" t="s">
        <v>1322</v>
      </c>
      <c r="E475" s="43"/>
      <c r="F475" s="291" t="s">
        <v>1796</v>
      </c>
      <c r="G475" s="43"/>
      <c r="H475" s="43"/>
      <c r="I475" s="230"/>
      <c r="J475" s="43"/>
      <c r="K475" s="43"/>
      <c r="L475" s="47"/>
      <c r="M475" s="231"/>
      <c r="N475" s="232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1322</v>
      </c>
      <c r="AU475" s="20" t="s">
        <v>80</v>
      </c>
    </row>
    <row r="476" s="13" customFormat="1">
      <c r="A476" s="13"/>
      <c r="B476" s="235"/>
      <c r="C476" s="236"/>
      <c r="D476" s="228" t="s">
        <v>196</v>
      </c>
      <c r="E476" s="237" t="s">
        <v>19</v>
      </c>
      <c r="F476" s="238" t="s">
        <v>1868</v>
      </c>
      <c r="G476" s="236"/>
      <c r="H476" s="239">
        <v>14.699999999999999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5" t="s">
        <v>196</v>
      </c>
      <c r="AU476" s="245" t="s">
        <v>80</v>
      </c>
      <c r="AV476" s="13" t="s">
        <v>80</v>
      </c>
      <c r="AW476" s="13" t="s">
        <v>33</v>
      </c>
      <c r="AX476" s="13" t="s">
        <v>71</v>
      </c>
      <c r="AY476" s="245" t="s">
        <v>161</v>
      </c>
    </row>
    <row r="477" s="14" customFormat="1">
      <c r="A477" s="14"/>
      <c r="B477" s="246"/>
      <c r="C477" s="247"/>
      <c r="D477" s="228" t="s">
        <v>196</v>
      </c>
      <c r="E477" s="248" t="s">
        <v>19</v>
      </c>
      <c r="F477" s="249" t="s">
        <v>198</v>
      </c>
      <c r="G477" s="247"/>
      <c r="H477" s="250">
        <v>14.699999999999999</v>
      </c>
      <c r="I477" s="251"/>
      <c r="J477" s="247"/>
      <c r="K477" s="247"/>
      <c r="L477" s="252"/>
      <c r="M477" s="253"/>
      <c r="N477" s="254"/>
      <c r="O477" s="254"/>
      <c r="P477" s="254"/>
      <c r="Q477" s="254"/>
      <c r="R477" s="254"/>
      <c r="S477" s="254"/>
      <c r="T477" s="25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6" t="s">
        <v>196</v>
      </c>
      <c r="AU477" s="256" t="s">
        <v>80</v>
      </c>
      <c r="AV477" s="14" t="s">
        <v>168</v>
      </c>
      <c r="AW477" s="14" t="s">
        <v>33</v>
      </c>
      <c r="AX477" s="14" t="s">
        <v>78</v>
      </c>
      <c r="AY477" s="256" t="s">
        <v>161</v>
      </c>
    </row>
    <row r="478" s="2" customFormat="1" ht="16.5" customHeight="1">
      <c r="A478" s="41"/>
      <c r="B478" s="42"/>
      <c r="C478" s="257" t="s">
        <v>517</v>
      </c>
      <c r="D478" s="257" t="s">
        <v>241</v>
      </c>
      <c r="E478" s="258" t="s">
        <v>1918</v>
      </c>
      <c r="F478" s="259" t="s">
        <v>1919</v>
      </c>
      <c r="G478" s="260" t="s">
        <v>1920</v>
      </c>
      <c r="H478" s="261">
        <v>1</v>
      </c>
      <c r="I478" s="262"/>
      <c r="J478" s="263">
        <f>ROUND(I478*H478,2)</f>
        <v>0</v>
      </c>
      <c r="K478" s="259" t="s">
        <v>167</v>
      </c>
      <c r="L478" s="264"/>
      <c r="M478" s="265" t="s">
        <v>19</v>
      </c>
      <c r="N478" s="266" t="s">
        <v>42</v>
      </c>
      <c r="O478" s="87"/>
      <c r="P478" s="224">
        <f>O478*H478</f>
        <v>0</v>
      </c>
      <c r="Q478" s="224">
        <v>0.0011199999999999999</v>
      </c>
      <c r="R478" s="224">
        <f>Q478*H478</f>
        <v>0.0011199999999999999</v>
      </c>
      <c r="S478" s="224">
        <v>0</v>
      </c>
      <c r="T478" s="225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6" t="s">
        <v>945</v>
      </c>
      <c r="AT478" s="226" t="s">
        <v>241</v>
      </c>
      <c r="AU478" s="226" t="s">
        <v>80</v>
      </c>
      <c r="AY478" s="20" t="s">
        <v>161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20" t="s">
        <v>78</v>
      </c>
      <c r="BK478" s="227">
        <f>ROUND(I478*H478,2)</f>
        <v>0</v>
      </c>
      <c r="BL478" s="20" t="s">
        <v>360</v>
      </c>
      <c r="BM478" s="226" t="s">
        <v>525</v>
      </c>
    </row>
    <row r="479" s="2" customFormat="1">
      <c r="A479" s="41"/>
      <c r="B479" s="42"/>
      <c r="C479" s="43"/>
      <c r="D479" s="228" t="s">
        <v>169</v>
      </c>
      <c r="E479" s="43"/>
      <c r="F479" s="229" t="s">
        <v>1919</v>
      </c>
      <c r="G479" s="43"/>
      <c r="H479" s="43"/>
      <c r="I479" s="230"/>
      <c r="J479" s="43"/>
      <c r="K479" s="43"/>
      <c r="L479" s="47"/>
      <c r="M479" s="231"/>
      <c r="N479" s="232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169</v>
      </c>
      <c r="AU479" s="20" t="s">
        <v>80</v>
      </c>
    </row>
    <row r="480" s="2" customFormat="1">
      <c r="A480" s="41"/>
      <c r="B480" s="42"/>
      <c r="C480" s="43"/>
      <c r="D480" s="228" t="s">
        <v>1322</v>
      </c>
      <c r="E480" s="43"/>
      <c r="F480" s="291" t="s">
        <v>1796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1322</v>
      </c>
      <c r="AU480" s="20" t="s">
        <v>80</v>
      </c>
    </row>
    <row r="481" s="13" customFormat="1">
      <c r="A481" s="13"/>
      <c r="B481" s="235"/>
      <c r="C481" s="236"/>
      <c r="D481" s="228" t="s">
        <v>196</v>
      </c>
      <c r="E481" s="237" t="s">
        <v>19</v>
      </c>
      <c r="F481" s="238" t="s">
        <v>78</v>
      </c>
      <c r="G481" s="236"/>
      <c r="H481" s="239">
        <v>1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5" t="s">
        <v>196</v>
      </c>
      <c r="AU481" s="245" t="s">
        <v>80</v>
      </c>
      <c r="AV481" s="13" t="s">
        <v>80</v>
      </c>
      <c r="AW481" s="13" t="s">
        <v>33</v>
      </c>
      <c r="AX481" s="13" t="s">
        <v>71</v>
      </c>
      <c r="AY481" s="245" t="s">
        <v>161</v>
      </c>
    </row>
    <row r="482" s="14" customFormat="1">
      <c r="A482" s="14"/>
      <c r="B482" s="246"/>
      <c r="C482" s="247"/>
      <c r="D482" s="228" t="s">
        <v>196</v>
      </c>
      <c r="E482" s="248" t="s">
        <v>19</v>
      </c>
      <c r="F482" s="249" t="s">
        <v>198</v>
      </c>
      <c r="G482" s="247"/>
      <c r="H482" s="250">
        <v>1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6" t="s">
        <v>196</v>
      </c>
      <c r="AU482" s="256" t="s">
        <v>80</v>
      </c>
      <c r="AV482" s="14" t="s">
        <v>168</v>
      </c>
      <c r="AW482" s="14" t="s">
        <v>33</v>
      </c>
      <c r="AX482" s="14" t="s">
        <v>78</v>
      </c>
      <c r="AY482" s="256" t="s">
        <v>161</v>
      </c>
    </row>
    <row r="483" s="12" customFormat="1" ht="25.92" customHeight="1">
      <c r="A483" s="12"/>
      <c r="B483" s="199"/>
      <c r="C483" s="200"/>
      <c r="D483" s="201" t="s">
        <v>70</v>
      </c>
      <c r="E483" s="202" t="s">
        <v>1921</v>
      </c>
      <c r="F483" s="202" t="s">
        <v>1922</v>
      </c>
      <c r="G483" s="200"/>
      <c r="H483" s="200"/>
      <c r="I483" s="203"/>
      <c r="J483" s="204">
        <f>BK483</f>
        <v>0</v>
      </c>
      <c r="K483" s="200"/>
      <c r="L483" s="205"/>
      <c r="M483" s="206"/>
      <c r="N483" s="207"/>
      <c r="O483" s="207"/>
      <c r="P483" s="208">
        <f>SUM(P484:P501)</f>
        <v>0</v>
      </c>
      <c r="Q483" s="207"/>
      <c r="R483" s="208">
        <f>SUM(R484:R501)</f>
        <v>0</v>
      </c>
      <c r="S483" s="207"/>
      <c r="T483" s="209">
        <f>SUM(T484:T501)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0" t="s">
        <v>168</v>
      </c>
      <c r="AT483" s="211" t="s">
        <v>70</v>
      </c>
      <c r="AU483" s="211" t="s">
        <v>71</v>
      </c>
      <c r="AY483" s="210" t="s">
        <v>161</v>
      </c>
      <c r="BK483" s="212">
        <f>SUM(BK484:BK501)</f>
        <v>0</v>
      </c>
    </row>
    <row r="484" s="2" customFormat="1" ht="16.5" customHeight="1">
      <c r="A484" s="41"/>
      <c r="B484" s="42"/>
      <c r="C484" s="215" t="s">
        <v>349</v>
      </c>
      <c r="D484" s="215" t="s">
        <v>163</v>
      </c>
      <c r="E484" s="216" t="s">
        <v>1923</v>
      </c>
      <c r="F484" s="217" t="s">
        <v>1924</v>
      </c>
      <c r="G484" s="218" t="s">
        <v>1592</v>
      </c>
      <c r="H484" s="219">
        <v>8</v>
      </c>
      <c r="I484" s="220"/>
      <c r="J484" s="221">
        <f>ROUND(I484*H484,2)</f>
        <v>0</v>
      </c>
      <c r="K484" s="217" t="s">
        <v>167</v>
      </c>
      <c r="L484" s="47"/>
      <c r="M484" s="222" t="s">
        <v>19</v>
      </c>
      <c r="N484" s="223" t="s">
        <v>42</v>
      </c>
      <c r="O484" s="87"/>
      <c r="P484" s="224">
        <f>O484*H484</f>
        <v>0</v>
      </c>
      <c r="Q484" s="224">
        <v>0</v>
      </c>
      <c r="R484" s="224">
        <f>Q484*H484</f>
        <v>0</v>
      </c>
      <c r="S484" s="224">
        <v>0</v>
      </c>
      <c r="T484" s="225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6" t="s">
        <v>1925</v>
      </c>
      <c r="AT484" s="226" t="s">
        <v>163</v>
      </c>
      <c r="AU484" s="226" t="s">
        <v>78</v>
      </c>
      <c r="AY484" s="20" t="s">
        <v>161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20" t="s">
        <v>78</v>
      </c>
      <c r="BK484" s="227">
        <f>ROUND(I484*H484,2)</f>
        <v>0</v>
      </c>
      <c r="BL484" s="20" t="s">
        <v>1925</v>
      </c>
      <c r="BM484" s="226" t="s">
        <v>529</v>
      </c>
    </row>
    <row r="485" s="2" customFormat="1">
      <c r="A485" s="41"/>
      <c r="B485" s="42"/>
      <c r="C485" s="43"/>
      <c r="D485" s="228" t="s">
        <v>169</v>
      </c>
      <c r="E485" s="43"/>
      <c r="F485" s="229" t="s">
        <v>1926</v>
      </c>
      <c r="G485" s="43"/>
      <c r="H485" s="43"/>
      <c r="I485" s="230"/>
      <c r="J485" s="43"/>
      <c r="K485" s="43"/>
      <c r="L485" s="47"/>
      <c r="M485" s="231"/>
      <c r="N485" s="232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169</v>
      </c>
      <c r="AU485" s="20" t="s">
        <v>78</v>
      </c>
    </row>
    <row r="486" s="2" customFormat="1">
      <c r="A486" s="41"/>
      <c r="B486" s="42"/>
      <c r="C486" s="43"/>
      <c r="D486" s="233" t="s">
        <v>171</v>
      </c>
      <c r="E486" s="43"/>
      <c r="F486" s="234" t="s">
        <v>1927</v>
      </c>
      <c r="G486" s="43"/>
      <c r="H486" s="43"/>
      <c r="I486" s="230"/>
      <c r="J486" s="43"/>
      <c r="K486" s="43"/>
      <c r="L486" s="47"/>
      <c r="M486" s="231"/>
      <c r="N486" s="232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171</v>
      </c>
      <c r="AU486" s="20" t="s">
        <v>78</v>
      </c>
    </row>
    <row r="487" s="2" customFormat="1">
      <c r="A487" s="41"/>
      <c r="B487" s="42"/>
      <c r="C487" s="43"/>
      <c r="D487" s="228" t="s">
        <v>1322</v>
      </c>
      <c r="E487" s="43"/>
      <c r="F487" s="291" t="s">
        <v>1928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1322</v>
      </c>
      <c r="AU487" s="20" t="s">
        <v>78</v>
      </c>
    </row>
    <row r="488" s="13" customFormat="1">
      <c r="A488" s="13"/>
      <c r="B488" s="235"/>
      <c r="C488" s="236"/>
      <c r="D488" s="228" t="s">
        <v>196</v>
      </c>
      <c r="E488" s="237" t="s">
        <v>19</v>
      </c>
      <c r="F488" s="238" t="s">
        <v>186</v>
      </c>
      <c r="G488" s="236"/>
      <c r="H488" s="239">
        <v>8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196</v>
      </c>
      <c r="AU488" s="245" t="s">
        <v>78</v>
      </c>
      <c r="AV488" s="13" t="s">
        <v>80</v>
      </c>
      <c r="AW488" s="13" t="s">
        <v>33</v>
      </c>
      <c r="AX488" s="13" t="s">
        <v>71</v>
      </c>
      <c r="AY488" s="245" t="s">
        <v>161</v>
      </c>
    </row>
    <row r="489" s="14" customFormat="1">
      <c r="A489" s="14"/>
      <c r="B489" s="246"/>
      <c r="C489" s="247"/>
      <c r="D489" s="228" t="s">
        <v>196</v>
      </c>
      <c r="E489" s="248" t="s">
        <v>19</v>
      </c>
      <c r="F489" s="249" t="s">
        <v>198</v>
      </c>
      <c r="G489" s="247"/>
      <c r="H489" s="250">
        <v>8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6" t="s">
        <v>196</v>
      </c>
      <c r="AU489" s="256" t="s">
        <v>78</v>
      </c>
      <c r="AV489" s="14" t="s">
        <v>168</v>
      </c>
      <c r="AW489" s="14" t="s">
        <v>33</v>
      </c>
      <c r="AX489" s="14" t="s">
        <v>78</v>
      </c>
      <c r="AY489" s="256" t="s">
        <v>161</v>
      </c>
    </row>
    <row r="490" s="2" customFormat="1" ht="16.5" customHeight="1">
      <c r="A490" s="41"/>
      <c r="B490" s="42"/>
      <c r="C490" s="215" t="s">
        <v>526</v>
      </c>
      <c r="D490" s="215" t="s">
        <v>163</v>
      </c>
      <c r="E490" s="216" t="s">
        <v>1929</v>
      </c>
      <c r="F490" s="217" t="s">
        <v>1930</v>
      </c>
      <c r="G490" s="218" t="s">
        <v>1592</v>
      </c>
      <c r="H490" s="219">
        <v>12</v>
      </c>
      <c r="I490" s="220"/>
      <c r="J490" s="221">
        <f>ROUND(I490*H490,2)</f>
        <v>0</v>
      </c>
      <c r="K490" s="217" t="s">
        <v>167</v>
      </c>
      <c r="L490" s="47"/>
      <c r="M490" s="222" t="s">
        <v>19</v>
      </c>
      <c r="N490" s="223" t="s">
        <v>42</v>
      </c>
      <c r="O490" s="87"/>
      <c r="P490" s="224">
        <f>O490*H490</f>
        <v>0</v>
      </c>
      <c r="Q490" s="224">
        <v>0</v>
      </c>
      <c r="R490" s="224">
        <f>Q490*H490</f>
        <v>0</v>
      </c>
      <c r="S490" s="224">
        <v>0</v>
      </c>
      <c r="T490" s="225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6" t="s">
        <v>1925</v>
      </c>
      <c r="AT490" s="226" t="s">
        <v>163</v>
      </c>
      <c r="AU490" s="226" t="s">
        <v>78</v>
      </c>
      <c r="AY490" s="20" t="s">
        <v>161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20" t="s">
        <v>78</v>
      </c>
      <c r="BK490" s="227">
        <f>ROUND(I490*H490,2)</f>
        <v>0</v>
      </c>
      <c r="BL490" s="20" t="s">
        <v>1925</v>
      </c>
      <c r="BM490" s="226" t="s">
        <v>534</v>
      </c>
    </row>
    <row r="491" s="2" customFormat="1">
      <c r="A491" s="41"/>
      <c r="B491" s="42"/>
      <c r="C491" s="43"/>
      <c r="D491" s="228" t="s">
        <v>169</v>
      </c>
      <c r="E491" s="43"/>
      <c r="F491" s="229" t="s">
        <v>1931</v>
      </c>
      <c r="G491" s="43"/>
      <c r="H491" s="43"/>
      <c r="I491" s="230"/>
      <c r="J491" s="43"/>
      <c r="K491" s="43"/>
      <c r="L491" s="47"/>
      <c r="M491" s="231"/>
      <c r="N491" s="232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169</v>
      </c>
      <c r="AU491" s="20" t="s">
        <v>78</v>
      </c>
    </row>
    <row r="492" s="2" customFormat="1">
      <c r="A492" s="41"/>
      <c r="B492" s="42"/>
      <c r="C492" s="43"/>
      <c r="D492" s="233" t="s">
        <v>171</v>
      </c>
      <c r="E492" s="43"/>
      <c r="F492" s="234" t="s">
        <v>1932</v>
      </c>
      <c r="G492" s="43"/>
      <c r="H492" s="43"/>
      <c r="I492" s="230"/>
      <c r="J492" s="43"/>
      <c r="K492" s="43"/>
      <c r="L492" s="47"/>
      <c r="M492" s="231"/>
      <c r="N492" s="232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171</v>
      </c>
      <c r="AU492" s="20" t="s">
        <v>78</v>
      </c>
    </row>
    <row r="493" s="2" customFormat="1">
      <c r="A493" s="41"/>
      <c r="B493" s="42"/>
      <c r="C493" s="43"/>
      <c r="D493" s="228" t="s">
        <v>1322</v>
      </c>
      <c r="E493" s="43"/>
      <c r="F493" s="291" t="s">
        <v>1933</v>
      </c>
      <c r="G493" s="43"/>
      <c r="H493" s="43"/>
      <c r="I493" s="230"/>
      <c r="J493" s="43"/>
      <c r="K493" s="43"/>
      <c r="L493" s="47"/>
      <c r="M493" s="231"/>
      <c r="N493" s="232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1322</v>
      </c>
      <c r="AU493" s="20" t="s">
        <v>78</v>
      </c>
    </row>
    <row r="494" s="13" customFormat="1">
      <c r="A494" s="13"/>
      <c r="B494" s="235"/>
      <c r="C494" s="236"/>
      <c r="D494" s="228" t="s">
        <v>196</v>
      </c>
      <c r="E494" s="237" t="s">
        <v>19</v>
      </c>
      <c r="F494" s="238" t="s">
        <v>8</v>
      </c>
      <c r="G494" s="236"/>
      <c r="H494" s="239">
        <v>12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5" t="s">
        <v>196</v>
      </c>
      <c r="AU494" s="245" t="s">
        <v>78</v>
      </c>
      <c r="AV494" s="13" t="s">
        <v>80</v>
      </c>
      <c r="AW494" s="13" t="s">
        <v>33</v>
      </c>
      <c r="AX494" s="13" t="s">
        <v>71</v>
      </c>
      <c r="AY494" s="245" t="s">
        <v>161</v>
      </c>
    </row>
    <row r="495" s="14" customFormat="1">
      <c r="A495" s="14"/>
      <c r="B495" s="246"/>
      <c r="C495" s="247"/>
      <c r="D495" s="228" t="s">
        <v>196</v>
      </c>
      <c r="E495" s="248" t="s">
        <v>19</v>
      </c>
      <c r="F495" s="249" t="s">
        <v>198</v>
      </c>
      <c r="G495" s="247"/>
      <c r="H495" s="250">
        <v>12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6" t="s">
        <v>196</v>
      </c>
      <c r="AU495" s="256" t="s">
        <v>78</v>
      </c>
      <c r="AV495" s="14" t="s">
        <v>168</v>
      </c>
      <c r="AW495" s="14" t="s">
        <v>33</v>
      </c>
      <c r="AX495" s="14" t="s">
        <v>78</v>
      </c>
      <c r="AY495" s="256" t="s">
        <v>161</v>
      </c>
    </row>
    <row r="496" s="2" customFormat="1" ht="16.5" customHeight="1">
      <c r="A496" s="41"/>
      <c r="B496" s="42"/>
      <c r="C496" s="215" t="s">
        <v>355</v>
      </c>
      <c r="D496" s="215" t="s">
        <v>163</v>
      </c>
      <c r="E496" s="216" t="s">
        <v>1934</v>
      </c>
      <c r="F496" s="217" t="s">
        <v>1935</v>
      </c>
      <c r="G496" s="218" t="s">
        <v>1592</v>
      </c>
      <c r="H496" s="219">
        <v>8</v>
      </c>
      <c r="I496" s="220"/>
      <c r="J496" s="221">
        <f>ROUND(I496*H496,2)</f>
        <v>0</v>
      </c>
      <c r="K496" s="217" t="s">
        <v>167</v>
      </c>
      <c r="L496" s="47"/>
      <c r="M496" s="222" t="s">
        <v>19</v>
      </c>
      <c r="N496" s="223" t="s">
        <v>42</v>
      </c>
      <c r="O496" s="87"/>
      <c r="P496" s="224">
        <f>O496*H496</f>
        <v>0</v>
      </c>
      <c r="Q496" s="224">
        <v>0</v>
      </c>
      <c r="R496" s="224">
        <f>Q496*H496</f>
        <v>0</v>
      </c>
      <c r="S496" s="224">
        <v>0</v>
      </c>
      <c r="T496" s="225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6" t="s">
        <v>1925</v>
      </c>
      <c r="AT496" s="226" t="s">
        <v>163</v>
      </c>
      <c r="AU496" s="226" t="s">
        <v>78</v>
      </c>
      <c r="AY496" s="20" t="s">
        <v>161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20" t="s">
        <v>78</v>
      </c>
      <c r="BK496" s="227">
        <f>ROUND(I496*H496,2)</f>
        <v>0</v>
      </c>
      <c r="BL496" s="20" t="s">
        <v>1925</v>
      </c>
      <c r="BM496" s="226" t="s">
        <v>541</v>
      </c>
    </row>
    <row r="497" s="2" customFormat="1">
      <c r="A497" s="41"/>
      <c r="B497" s="42"/>
      <c r="C497" s="43"/>
      <c r="D497" s="228" t="s">
        <v>169</v>
      </c>
      <c r="E497" s="43"/>
      <c r="F497" s="229" t="s">
        <v>1936</v>
      </c>
      <c r="G497" s="43"/>
      <c r="H497" s="43"/>
      <c r="I497" s="230"/>
      <c r="J497" s="43"/>
      <c r="K497" s="43"/>
      <c r="L497" s="47"/>
      <c r="M497" s="231"/>
      <c r="N497" s="232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169</v>
      </c>
      <c r="AU497" s="20" t="s">
        <v>78</v>
      </c>
    </row>
    <row r="498" s="2" customFormat="1">
      <c r="A498" s="41"/>
      <c r="B498" s="42"/>
      <c r="C498" s="43"/>
      <c r="D498" s="233" t="s">
        <v>171</v>
      </c>
      <c r="E498" s="43"/>
      <c r="F498" s="234" t="s">
        <v>1937</v>
      </c>
      <c r="G498" s="43"/>
      <c r="H498" s="43"/>
      <c r="I498" s="230"/>
      <c r="J498" s="43"/>
      <c r="K498" s="43"/>
      <c r="L498" s="47"/>
      <c r="M498" s="231"/>
      <c r="N498" s="232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171</v>
      </c>
      <c r="AU498" s="20" t="s">
        <v>78</v>
      </c>
    </row>
    <row r="499" s="2" customFormat="1">
      <c r="A499" s="41"/>
      <c r="B499" s="42"/>
      <c r="C499" s="43"/>
      <c r="D499" s="228" t="s">
        <v>1322</v>
      </c>
      <c r="E499" s="43"/>
      <c r="F499" s="291" t="s">
        <v>1938</v>
      </c>
      <c r="G499" s="43"/>
      <c r="H499" s="43"/>
      <c r="I499" s="230"/>
      <c r="J499" s="43"/>
      <c r="K499" s="43"/>
      <c r="L499" s="47"/>
      <c r="M499" s="231"/>
      <c r="N499" s="232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1322</v>
      </c>
      <c r="AU499" s="20" t="s">
        <v>78</v>
      </c>
    </row>
    <row r="500" s="13" customFormat="1">
      <c r="A500" s="13"/>
      <c r="B500" s="235"/>
      <c r="C500" s="236"/>
      <c r="D500" s="228" t="s">
        <v>196</v>
      </c>
      <c r="E500" s="237" t="s">
        <v>19</v>
      </c>
      <c r="F500" s="238" t="s">
        <v>186</v>
      </c>
      <c r="G500" s="236"/>
      <c r="H500" s="239">
        <v>8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5" t="s">
        <v>196</v>
      </c>
      <c r="AU500" s="245" t="s">
        <v>78</v>
      </c>
      <c r="AV500" s="13" t="s">
        <v>80</v>
      </c>
      <c r="AW500" s="13" t="s">
        <v>33</v>
      </c>
      <c r="AX500" s="13" t="s">
        <v>71</v>
      </c>
      <c r="AY500" s="245" t="s">
        <v>161</v>
      </c>
    </row>
    <row r="501" s="14" customFormat="1">
      <c r="A501" s="14"/>
      <c r="B501" s="246"/>
      <c r="C501" s="247"/>
      <c r="D501" s="228" t="s">
        <v>196</v>
      </c>
      <c r="E501" s="248" t="s">
        <v>19</v>
      </c>
      <c r="F501" s="249" t="s">
        <v>198</v>
      </c>
      <c r="G501" s="247"/>
      <c r="H501" s="250">
        <v>8</v>
      </c>
      <c r="I501" s="251"/>
      <c r="J501" s="247"/>
      <c r="K501" s="247"/>
      <c r="L501" s="252"/>
      <c r="M501" s="288"/>
      <c r="N501" s="289"/>
      <c r="O501" s="289"/>
      <c r="P501" s="289"/>
      <c r="Q501" s="289"/>
      <c r="R501" s="289"/>
      <c r="S501" s="289"/>
      <c r="T501" s="29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6" t="s">
        <v>196</v>
      </c>
      <c r="AU501" s="256" t="s">
        <v>78</v>
      </c>
      <c r="AV501" s="14" t="s">
        <v>168</v>
      </c>
      <c r="AW501" s="14" t="s">
        <v>33</v>
      </c>
      <c r="AX501" s="14" t="s">
        <v>78</v>
      </c>
      <c r="AY501" s="256" t="s">
        <v>161</v>
      </c>
    </row>
    <row r="502" s="2" customFormat="1" ht="6.96" customHeight="1">
      <c r="A502" s="41"/>
      <c r="B502" s="62"/>
      <c r="C502" s="63"/>
      <c r="D502" s="63"/>
      <c r="E502" s="63"/>
      <c r="F502" s="63"/>
      <c r="G502" s="63"/>
      <c r="H502" s="63"/>
      <c r="I502" s="63"/>
      <c r="J502" s="63"/>
      <c r="K502" s="63"/>
      <c r="L502" s="47"/>
      <c r="M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</row>
  </sheetData>
  <sheetProtection sheet="1" autoFilter="0" formatColumns="0" formatRows="0" objects="1" scenarios="1" spinCount="100000" saltValue="gn2ZFJBZu3+FtBboRCJyY/dlcFzFaL47Uc1SMjOrLNa0j437pP+qWCvNjKsnuFj9HHM/oHUOxNX11hNTNF7Nig==" hashValue="/5lgDAyTDjMwJumcNFCvRpCRfp9fgi9h3slHD9saYZ9FLWULb2kemKcdp6L5v7upIu8Aao7Fp/+gSAcPr5jsdw==" algorithmName="SHA-512" password="CC35"/>
  <autoFilter ref="C90:K50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4_01/131213701"/>
    <hyperlink ref="F102" r:id="rId2" display="https://podminky.urs.cz/item/CS_URS_2024_01/131251202"/>
    <hyperlink ref="F109" r:id="rId3" display="https://podminky.urs.cz/item/CS_URS_2024_01/151101201"/>
    <hyperlink ref="F116" r:id="rId4" display="https://podminky.urs.cz/item/CS_URS_2024_01/151101211"/>
    <hyperlink ref="F123" r:id="rId5" display="https://podminky.urs.cz/item/CS_URS_2024_01/171111105"/>
    <hyperlink ref="F136" r:id="rId6" display="https://podminky.urs.cz/item/CS_URS_2024_01/174111102"/>
    <hyperlink ref="F142" r:id="rId7" display="https://podminky.urs.cz/item/CS_URS_2024_01/174111109.1"/>
    <hyperlink ref="F148" r:id="rId8" display="https://podminky.urs.cz/item/CS_URS_2024_01/132212122"/>
    <hyperlink ref="F156" r:id="rId9" display="https://podminky.urs.cz/item/CS_URS_2024_01/132254101"/>
    <hyperlink ref="F163" r:id="rId10" display="https://podminky.urs.cz/item/CS_URS_2024_01/151101101"/>
    <hyperlink ref="F173" r:id="rId11" display="https://podminky.urs.cz/item/CS_URS_2024_01/151101111"/>
    <hyperlink ref="F183" r:id="rId12" display="https://podminky.urs.cz/item/CS_URS_2024_01/161111502"/>
    <hyperlink ref="F189" r:id="rId13" display="https://podminky.urs.cz/item/CS_URS_2024_01/161151103"/>
    <hyperlink ref="F195" r:id="rId14" display="https://podminky.urs.cz/item/CS_URS_2024_01/175111101"/>
    <hyperlink ref="F206" r:id="rId15" display="https://podminky.urs.cz/item/CS_URS_2024_01/175111109"/>
    <hyperlink ref="F222" r:id="rId16" display="https://podminky.urs.cz/item/CS_URS_2024_01/162751117"/>
    <hyperlink ref="F228" r:id="rId17" display="https://podminky.urs.cz/item/CS_URS_2024_01/162751119"/>
    <hyperlink ref="F234" r:id="rId18" display="https://podminky.urs.cz/item/CS_URS_2024_01/167151101"/>
    <hyperlink ref="F240" r:id="rId19" display="https://podminky.urs.cz/item/CS_URS_2024_01/171151111"/>
    <hyperlink ref="F246" r:id="rId20" display="https://podminky.urs.cz/item/CS_URS_2024_01/171201221"/>
    <hyperlink ref="F252" r:id="rId21" display="https://podminky.urs.cz/item/CS_URS_2023_01/174111101.1"/>
    <hyperlink ref="F262" r:id="rId22" display="https://podminky.urs.cz/item/CS_URS_2024_01/174111109.2"/>
    <hyperlink ref="F272" r:id="rId23" display="https://podminky.urs.cz/item/CS_URS_2024_01/174111101.2"/>
    <hyperlink ref="F280" r:id="rId24" display="https://podminky.urs.cz/item/CS_URS_2024_01/174111109.3"/>
    <hyperlink ref="F288" r:id="rId25" display="https://podminky.urs.cz/item/CS_URS_2024_01/174151101"/>
    <hyperlink ref="F296" r:id="rId26" display="https://podminky.urs.cz/item/CS_URS_2024_01/359901211"/>
    <hyperlink ref="F303" r:id="rId27" display="https://podminky.urs.cz/item/CS_URS_2024_01/451573111"/>
    <hyperlink ref="F315" r:id="rId28" display="https://podminky.urs.cz/item/CS_URS_2024_01/619996145"/>
    <hyperlink ref="F332" r:id="rId29" display="https://podminky.urs.cz/item/CS_URS_2024_01/635111421"/>
    <hyperlink ref="F338" r:id="rId30" display="https://podminky.urs.cz/item/CS_URS_2024_01/631311131"/>
    <hyperlink ref="F380" r:id="rId31" display="https://podminky.urs.cz/item/CS_URS_2024_01/894812249"/>
    <hyperlink ref="F386" r:id="rId32" display="https://podminky.urs.cz/item/CS_URS_2024_01/894812257"/>
    <hyperlink ref="F397" r:id="rId33" display="https://podminky.urs.cz/item/CS_URS_2023_01/871265221"/>
    <hyperlink ref="F403" r:id="rId34" display="https://podminky.urs.cz/item/CS_URS_2024_01/877260310"/>
    <hyperlink ref="F418" r:id="rId35" display="https://podminky.urs.cz/item/CS_URS_2024_01/877260320"/>
    <hyperlink ref="F429" r:id="rId36" display="https://podminky.urs.cz/item/CS_URS_2024_01/899722113"/>
    <hyperlink ref="F435" r:id="rId37" display="https://podminky.urs.cz/item/CS_URS_2024_01/892312121"/>
    <hyperlink ref="F442" r:id="rId38" display="https://podminky.urs.cz/item/CS_URS_2024_01/965042231"/>
    <hyperlink ref="F451" r:id="rId39" display="https://podminky.urs.cz/item/CS_URS_2024_01/997013501"/>
    <hyperlink ref="F454" r:id="rId40" display="https://podminky.urs.cz/item/CS_URS_2024_01/997013509"/>
    <hyperlink ref="F459" r:id="rId41" display="https://podminky.urs.cz/item/CS_URS_2024_01/997013631"/>
    <hyperlink ref="F463" r:id="rId42" display="https://podminky.urs.cz/item/CS_URS_2024_01/998276101"/>
    <hyperlink ref="F474" r:id="rId43" display="https://podminky.urs.cz/item/CS_URS_2024_01/230120046"/>
    <hyperlink ref="F486" r:id="rId44" display="https://podminky.urs.cz/item/CS_URS_2024_01/HZS4222"/>
    <hyperlink ref="F492" r:id="rId45" display="https://podminky.urs.cz/item/CS_URS_2024_01/HZS4231"/>
    <hyperlink ref="F498" r:id="rId46" display="https://podminky.urs.cz/item/CS_URS_2024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1939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20. 6. 2024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32</v>
      </c>
      <c r="F24" s="41"/>
      <c r="G24" s="41"/>
      <c r="H24" s="41"/>
      <c r="I24" s="145" t="s">
        <v>28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ROUND(J82,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ROUND((SUM(BE82:BE109)),  2)</f>
        <v>0</v>
      </c>
      <c r="G33" s="41"/>
      <c r="H33" s="41"/>
      <c r="I33" s="160">
        <v>0.20999999999999999</v>
      </c>
      <c r="J33" s="159">
        <f>ROUND(((SUM(BE82:BE109))*I33),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ROUND((SUM(BF82:BF109)),  2)</f>
        <v>0</v>
      </c>
      <c r="G34" s="41"/>
      <c r="H34" s="41"/>
      <c r="I34" s="160">
        <v>0.12</v>
      </c>
      <c r="J34" s="159">
        <f>ROUND(((SUM(BF82:BF109))*I34),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ROUND((SUM(BG82:BG109)),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ROUND((SUM(BH82:BH109)),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ROUND((SUM(BI82:BI109)),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06 - Zrušení přípojky vodovodu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20. 6. 2024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1638</v>
      </c>
      <c r="E60" s="180"/>
      <c r="F60" s="180"/>
      <c r="G60" s="180"/>
      <c r="H60" s="180"/>
      <c r="I60" s="180"/>
      <c r="J60" s="181">
        <f>J83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1639</v>
      </c>
      <c r="E61" s="185"/>
      <c r="F61" s="185"/>
      <c r="G61" s="185"/>
      <c r="H61" s="185"/>
      <c r="I61" s="185"/>
      <c r="J61" s="186">
        <f>J84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7"/>
      <c r="C62" s="178"/>
      <c r="D62" s="179" t="s">
        <v>1589</v>
      </c>
      <c r="E62" s="180"/>
      <c r="F62" s="180"/>
      <c r="G62" s="180"/>
      <c r="H62" s="180"/>
      <c r="I62" s="180"/>
      <c r="J62" s="181">
        <f>J100</f>
        <v>0</v>
      </c>
      <c r="K62" s="178"/>
      <c r="L62" s="18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4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146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6.25" customHeight="1">
      <c r="A72" s="41"/>
      <c r="B72" s="42"/>
      <c r="C72" s="43"/>
      <c r="D72" s="43"/>
      <c r="E72" s="172" t="str">
        <f>E7</f>
        <v>Údržba, opravy a odstraňování závad u SPS v obvodu OŘ OVA 2024–Střítež u Českého Těšína ON–optimalizace budovy zastávky</v>
      </c>
      <c r="F72" s="35"/>
      <c r="G72" s="35"/>
      <c r="H72" s="35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112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06 - Zrušení přípojky vodovodu</v>
      </c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 xml:space="preserve"> </v>
      </c>
      <c r="G76" s="43"/>
      <c r="H76" s="43"/>
      <c r="I76" s="35" t="s">
        <v>23</v>
      </c>
      <c r="J76" s="75" t="str">
        <f>IF(J12="","",J12)</f>
        <v>20. 6. 2024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5" t="s">
        <v>25</v>
      </c>
      <c r="D78" s="43"/>
      <c r="E78" s="43"/>
      <c r="F78" s="30" t="str">
        <f>E15</f>
        <v>Správa železnic, státní organizace</v>
      </c>
      <c r="G78" s="43"/>
      <c r="H78" s="43"/>
      <c r="I78" s="35" t="s">
        <v>31</v>
      </c>
      <c r="J78" s="39" t="str">
        <f>E21</f>
        <v>STAV MORAVIA spol. s r.o.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5.65" customHeight="1">
      <c r="A79" s="41"/>
      <c r="B79" s="42"/>
      <c r="C79" s="35" t="s">
        <v>29</v>
      </c>
      <c r="D79" s="43"/>
      <c r="E79" s="43"/>
      <c r="F79" s="30" t="str">
        <f>IF(E18="","",E18)</f>
        <v>Vyplň údaj</v>
      </c>
      <c r="G79" s="43"/>
      <c r="H79" s="43"/>
      <c r="I79" s="35" t="s">
        <v>34</v>
      </c>
      <c r="J79" s="39" t="str">
        <f>E24</f>
        <v>STAV MORAVIA spol. s r.o.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8"/>
      <c r="B81" s="189"/>
      <c r="C81" s="190" t="s">
        <v>147</v>
      </c>
      <c r="D81" s="191" t="s">
        <v>56</v>
      </c>
      <c r="E81" s="191" t="s">
        <v>52</v>
      </c>
      <c r="F81" s="191" t="s">
        <v>53</v>
      </c>
      <c r="G81" s="191" t="s">
        <v>148</v>
      </c>
      <c r="H81" s="191" t="s">
        <v>149</v>
      </c>
      <c r="I81" s="191" t="s">
        <v>150</v>
      </c>
      <c r="J81" s="191" t="s">
        <v>118</v>
      </c>
      <c r="K81" s="192" t="s">
        <v>151</v>
      </c>
      <c r="L81" s="193"/>
      <c r="M81" s="95" t="s">
        <v>19</v>
      </c>
      <c r="N81" s="96" t="s">
        <v>41</v>
      </c>
      <c r="O81" s="96" t="s">
        <v>152</v>
      </c>
      <c r="P81" s="96" t="s">
        <v>153</v>
      </c>
      <c r="Q81" s="96" t="s">
        <v>154</v>
      </c>
      <c r="R81" s="96" t="s">
        <v>155</v>
      </c>
      <c r="S81" s="96" t="s">
        <v>156</v>
      </c>
      <c r="T81" s="97" t="s">
        <v>157</v>
      </c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</row>
    <row r="82" s="2" customFormat="1" ht="22.8" customHeight="1">
      <c r="A82" s="41"/>
      <c r="B82" s="42"/>
      <c r="C82" s="102" t="s">
        <v>158</v>
      </c>
      <c r="D82" s="43"/>
      <c r="E82" s="43"/>
      <c r="F82" s="43"/>
      <c r="G82" s="43"/>
      <c r="H82" s="43"/>
      <c r="I82" s="43"/>
      <c r="J82" s="194">
        <f>BK82</f>
        <v>0</v>
      </c>
      <c r="K82" s="43"/>
      <c r="L82" s="47"/>
      <c r="M82" s="98"/>
      <c r="N82" s="195"/>
      <c r="O82" s="99"/>
      <c r="P82" s="196">
        <f>P83+P100</f>
        <v>0</v>
      </c>
      <c r="Q82" s="99"/>
      <c r="R82" s="196">
        <f>R83+R100</f>
        <v>0</v>
      </c>
      <c r="S82" s="99"/>
      <c r="T82" s="197">
        <f>T83+T100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70</v>
      </c>
      <c r="AU82" s="20" t="s">
        <v>119</v>
      </c>
      <c r="BK82" s="198">
        <f>BK83+BK100</f>
        <v>0</v>
      </c>
    </row>
    <row r="83" s="12" customFormat="1" ht="25.92" customHeight="1">
      <c r="A83" s="12"/>
      <c r="B83" s="199"/>
      <c r="C83" s="200"/>
      <c r="D83" s="201" t="s">
        <v>70</v>
      </c>
      <c r="E83" s="202" t="s">
        <v>241</v>
      </c>
      <c r="F83" s="202" t="s">
        <v>1912</v>
      </c>
      <c r="G83" s="200"/>
      <c r="H83" s="200"/>
      <c r="I83" s="203"/>
      <c r="J83" s="204">
        <f>BK83</f>
        <v>0</v>
      </c>
      <c r="K83" s="200"/>
      <c r="L83" s="205"/>
      <c r="M83" s="206"/>
      <c r="N83" s="207"/>
      <c r="O83" s="207"/>
      <c r="P83" s="208">
        <f>P84</f>
        <v>0</v>
      </c>
      <c r="Q83" s="207"/>
      <c r="R83" s="208">
        <f>R84</f>
        <v>0</v>
      </c>
      <c r="S83" s="207"/>
      <c r="T83" s="20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178</v>
      </c>
      <c r="AT83" s="211" t="s">
        <v>70</v>
      </c>
      <c r="AU83" s="211" t="s">
        <v>71</v>
      </c>
      <c r="AY83" s="210" t="s">
        <v>161</v>
      </c>
      <c r="BK83" s="212">
        <f>BK84</f>
        <v>0</v>
      </c>
    </row>
    <row r="84" s="12" customFormat="1" ht="22.8" customHeight="1">
      <c r="A84" s="12"/>
      <c r="B84" s="199"/>
      <c r="C84" s="200"/>
      <c r="D84" s="201" t="s">
        <v>70</v>
      </c>
      <c r="E84" s="213" t="s">
        <v>1913</v>
      </c>
      <c r="F84" s="213" t="s">
        <v>1914</v>
      </c>
      <c r="G84" s="200"/>
      <c r="H84" s="200"/>
      <c r="I84" s="203"/>
      <c r="J84" s="214">
        <f>BK84</f>
        <v>0</v>
      </c>
      <c r="K84" s="200"/>
      <c r="L84" s="205"/>
      <c r="M84" s="206"/>
      <c r="N84" s="207"/>
      <c r="O84" s="207"/>
      <c r="P84" s="208">
        <f>SUM(P85:P99)</f>
        <v>0</v>
      </c>
      <c r="Q84" s="207"/>
      <c r="R84" s="208">
        <f>SUM(R85:R99)</f>
        <v>0</v>
      </c>
      <c r="S84" s="207"/>
      <c r="T84" s="209">
        <f>SUM(T85:T99)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178</v>
      </c>
      <c r="AT84" s="211" t="s">
        <v>70</v>
      </c>
      <c r="AU84" s="211" t="s">
        <v>78</v>
      </c>
      <c r="AY84" s="210" t="s">
        <v>161</v>
      </c>
      <c r="BK84" s="212">
        <f>SUM(BK85:BK99)</f>
        <v>0</v>
      </c>
    </row>
    <row r="85" s="2" customFormat="1" ht="16.5" customHeight="1">
      <c r="A85" s="41"/>
      <c r="B85" s="42"/>
      <c r="C85" s="215" t="s">
        <v>78</v>
      </c>
      <c r="D85" s="215" t="s">
        <v>163</v>
      </c>
      <c r="E85" s="216" t="s">
        <v>1940</v>
      </c>
      <c r="F85" s="217" t="s">
        <v>1941</v>
      </c>
      <c r="G85" s="218" t="s">
        <v>1592</v>
      </c>
      <c r="H85" s="219">
        <v>3</v>
      </c>
      <c r="I85" s="220"/>
      <c r="J85" s="221">
        <f>ROUND(I85*H85,2)</f>
        <v>0</v>
      </c>
      <c r="K85" s="217" t="s">
        <v>167</v>
      </c>
      <c r="L85" s="47"/>
      <c r="M85" s="222" t="s">
        <v>19</v>
      </c>
      <c r="N85" s="223" t="s">
        <v>42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1942</v>
      </c>
      <c r="AT85" s="226" t="s">
        <v>163</v>
      </c>
      <c r="AU85" s="226" t="s">
        <v>80</v>
      </c>
      <c r="AY85" s="20" t="s">
        <v>161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78</v>
      </c>
      <c r="BK85" s="227">
        <f>ROUND(I85*H85,2)</f>
        <v>0</v>
      </c>
      <c r="BL85" s="20" t="s">
        <v>1942</v>
      </c>
      <c r="BM85" s="226" t="s">
        <v>1943</v>
      </c>
    </row>
    <row r="86" s="2" customFormat="1">
      <c r="A86" s="41"/>
      <c r="B86" s="42"/>
      <c r="C86" s="43"/>
      <c r="D86" s="228" t="s">
        <v>169</v>
      </c>
      <c r="E86" s="43"/>
      <c r="F86" s="229" t="s">
        <v>1941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169</v>
      </c>
      <c r="AU86" s="20" t="s">
        <v>80</v>
      </c>
    </row>
    <row r="87" s="2" customFormat="1">
      <c r="A87" s="41"/>
      <c r="B87" s="42"/>
      <c r="C87" s="43"/>
      <c r="D87" s="233" t="s">
        <v>171</v>
      </c>
      <c r="E87" s="43"/>
      <c r="F87" s="234" t="s">
        <v>1944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171</v>
      </c>
      <c r="AU87" s="20" t="s">
        <v>80</v>
      </c>
    </row>
    <row r="88" s="13" customFormat="1">
      <c r="A88" s="13"/>
      <c r="B88" s="235"/>
      <c r="C88" s="236"/>
      <c r="D88" s="228" t="s">
        <v>196</v>
      </c>
      <c r="E88" s="237" t="s">
        <v>19</v>
      </c>
      <c r="F88" s="238" t="s">
        <v>1945</v>
      </c>
      <c r="G88" s="236"/>
      <c r="H88" s="239">
        <v>3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196</v>
      </c>
      <c r="AU88" s="245" t="s">
        <v>80</v>
      </c>
      <c r="AV88" s="13" t="s">
        <v>80</v>
      </c>
      <c r="AW88" s="13" t="s">
        <v>33</v>
      </c>
      <c r="AX88" s="13" t="s">
        <v>78</v>
      </c>
      <c r="AY88" s="245" t="s">
        <v>161</v>
      </c>
    </row>
    <row r="89" s="2" customFormat="1" ht="16.5" customHeight="1">
      <c r="A89" s="41"/>
      <c r="B89" s="42"/>
      <c r="C89" s="215" t="s">
        <v>80</v>
      </c>
      <c r="D89" s="215" t="s">
        <v>163</v>
      </c>
      <c r="E89" s="216" t="s">
        <v>1946</v>
      </c>
      <c r="F89" s="217" t="s">
        <v>1947</v>
      </c>
      <c r="G89" s="218" t="s">
        <v>1948</v>
      </c>
      <c r="H89" s="219">
        <v>40</v>
      </c>
      <c r="I89" s="220"/>
      <c r="J89" s="221">
        <f>ROUND(I89*H89,2)</f>
        <v>0</v>
      </c>
      <c r="K89" s="217" t="s">
        <v>167</v>
      </c>
      <c r="L89" s="47"/>
      <c r="M89" s="222" t="s">
        <v>19</v>
      </c>
      <c r="N89" s="223" t="s">
        <v>42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1942</v>
      </c>
      <c r="AT89" s="226" t="s">
        <v>163</v>
      </c>
      <c r="AU89" s="226" t="s">
        <v>80</v>
      </c>
      <c r="AY89" s="20" t="s">
        <v>161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78</v>
      </c>
      <c r="BK89" s="227">
        <f>ROUND(I89*H89,2)</f>
        <v>0</v>
      </c>
      <c r="BL89" s="20" t="s">
        <v>1942</v>
      </c>
      <c r="BM89" s="226" t="s">
        <v>1949</v>
      </c>
    </row>
    <row r="90" s="2" customFormat="1">
      <c r="A90" s="41"/>
      <c r="B90" s="42"/>
      <c r="C90" s="43"/>
      <c r="D90" s="228" t="s">
        <v>169</v>
      </c>
      <c r="E90" s="43"/>
      <c r="F90" s="229" t="s">
        <v>1947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169</v>
      </c>
      <c r="AU90" s="20" t="s">
        <v>80</v>
      </c>
    </row>
    <row r="91" s="2" customFormat="1">
      <c r="A91" s="41"/>
      <c r="B91" s="42"/>
      <c r="C91" s="43"/>
      <c r="D91" s="233" t="s">
        <v>171</v>
      </c>
      <c r="E91" s="43"/>
      <c r="F91" s="234" t="s">
        <v>1950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171</v>
      </c>
      <c r="AU91" s="20" t="s">
        <v>80</v>
      </c>
    </row>
    <row r="92" s="13" customFormat="1">
      <c r="A92" s="13"/>
      <c r="B92" s="235"/>
      <c r="C92" s="236"/>
      <c r="D92" s="228" t="s">
        <v>196</v>
      </c>
      <c r="E92" s="237" t="s">
        <v>19</v>
      </c>
      <c r="F92" s="238" t="s">
        <v>1951</v>
      </c>
      <c r="G92" s="236"/>
      <c r="H92" s="239">
        <v>40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196</v>
      </c>
      <c r="AU92" s="245" t="s">
        <v>80</v>
      </c>
      <c r="AV92" s="13" t="s">
        <v>80</v>
      </c>
      <c r="AW92" s="13" t="s">
        <v>33</v>
      </c>
      <c r="AX92" s="13" t="s">
        <v>78</v>
      </c>
      <c r="AY92" s="245" t="s">
        <v>161</v>
      </c>
    </row>
    <row r="93" s="2" customFormat="1" ht="16.5" customHeight="1">
      <c r="A93" s="41"/>
      <c r="B93" s="42"/>
      <c r="C93" s="215" t="s">
        <v>178</v>
      </c>
      <c r="D93" s="215" t="s">
        <v>163</v>
      </c>
      <c r="E93" s="216" t="s">
        <v>1952</v>
      </c>
      <c r="F93" s="217" t="s">
        <v>1953</v>
      </c>
      <c r="G93" s="218" t="s">
        <v>166</v>
      </c>
      <c r="H93" s="219">
        <v>1</v>
      </c>
      <c r="I93" s="220"/>
      <c r="J93" s="221">
        <f>ROUND(I93*H93,2)</f>
        <v>0</v>
      </c>
      <c r="K93" s="217" t="s">
        <v>167</v>
      </c>
      <c r="L93" s="47"/>
      <c r="M93" s="222" t="s">
        <v>19</v>
      </c>
      <c r="N93" s="223" t="s">
        <v>42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360</v>
      </c>
      <c r="AT93" s="226" t="s">
        <v>163</v>
      </c>
      <c r="AU93" s="226" t="s">
        <v>80</v>
      </c>
      <c r="AY93" s="20" t="s">
        <v>161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78</v>
      </c>
      <c r="BK93" s="227">
        <f>ROUND(I93*H93,2)</f>
        <v>0</v>
      </c>
      <c r="BL93" s="20" t="s">
        <v>360</v>
      </c>
      <c r="BM93" s="226" t="s">
        <v>1954</v>
      </c>
    </row>
    <row r="94" s="2" customFormat="1">
      <c r="A94" s="41"/>
      <c r="B94" s="42"/>
      <c r="C94" s="43"/>
      <c r="D94" s="228" t="s">
        <v>169</v>
      </c>
      <c r="E94" s="43"/>
      <c r="F94" s="229" t="s">
        <v>1953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169</v>
      </c>
      <c r="AU94" s="20" t="s">
        <v>80</v>
      </c>
    </row>
    <row r="95" s="2" customFormat="1">
      <c r="A95" s="41"/>
      <c r="B95" s="42"/>
      <c r="C95" s="43"/>
      <c r="D95" s="233" t="s">
        <v>171</v>
      </c>
      <c r="E95" s="43"/>
      <c r="F95" s="234" t="s">
        <v>1955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171</v>
      </c>
      <c r="AU95" s="20" t="s">
        <v>80</v>
      </c>
    </row>
    <row r="96" s="2" customFormat="1" ht="16.5" customHeight="1">
      <c r="A96" s="41"/>
      <c r="B96" s="42"/>
      <c r="C96" s="215" t="s">
        <v>168</v>
      </c>
      <c r="D96" s="215" t="s">
        <v>163</v>
      </c>
      <c r="E96" s="216" t="s">
        <v>1956</v>
      </c>
      <c r="F96" s="217" t="s">
        <v>1957</v>
      </c>
      <c r="G96" s="218" t="s">
        <v>166</v>
      </c>
      <c r="H96" s="219">
        <v>2</v>
      </c>
      <c r="I96" s="220"/>
      <c r="J96" s="221">
        <f>ROUND(I96*H96,2)</f>
        <v>0</v>
      </c>
      <c r="K96" s="217" t="s">
        <v>19</v>
      </c>
      <c r="L96" s="47"/>
      <c r="M96" s="222" t="s">
        <v>19</v>
      </c>
      <c r="N96" s="223" t="s">
        <v>42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360</v>
      </c>
      <c r="AT96" s="226" t="s">
        <v>163</v>
      </c>
      <c r="AU96" s="226" t="s">
        <v>80</v>
      </c>
      <c r="AY96" s="20" t="s">
        <v>161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78</v>
      </c>
      <c r="BK96" s="227">
        <f>ROUND(I96*H96,2)</f>
        <v>0</v>
      </c>
      <c r="BL96" s="20" t="s">
        <v>360</v>
      </c>
      <c r="BM96" s="226" t="s">
        <v>1958</v>
      </c>
    </row>
    <row r="97" s="2" customFormat="1">
      <c r="A97" s="41"/>
      <c r="B97" s="42"/>
      <c r="C97" s="43"/>
      <c r="D97" s="228" t="s">
        <v>169</v>
      </c>
      <c r="E97" s="43"/>
      <c r="F97" s="229" t="s">
        <v>1957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169</v>
      </c>
      <c r="AU97" s="20" t="s">
        <v>80</v>
      </c>
    </row>
    <row r="98" s="2" customFormat="1" ht="16.5" customHeight="1">
      <c r="A98" s="41"/>
      <c r="B98" s="42"/>
      <c r="C98" s="215" t="s">
        <v>189</v>
      </c>
      <c r="D98" s="215" t="s">
        <v>163</v>
      </c>
      <c r="E98" s="216" t="s">
        <v>1959</v>
      </c>
      <c r="F98" s="217" t="s">
        <v>1957</v>
      </c>
      <c r="G98" s="218" t="s">
        <v>281</v>
      </c>
      <c r="H98" s="219">
        <v>2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42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360</v>
      </c>
      <c r="AT98" s="226" t="s">
        <v>163</v>
      </c>
      <c r="AU98" s="226" t="s">
        <v>80</v>
      </c>
      <c r="AY98" s="20" t="s">
        <v>161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78</v>
      </c>
      <c r="BK98" s="227">
        <f>ROUND(I98*H98,2)</f>
        <v>0</v>
      </c>
      <c r="BL98" s="20" t="s">
        <v>360</v>
      </c>
      <c r="BM98" s="226" t="s">
        <v>1960</v>
      </c>
    </row>
    <row r="99" s="2" customFormat="1">
      <c r="A99" s="41"/>
      <c r="B99" s="42"/>
      <c r="C99" s="43"/>
      <c r="D99" s="228" t="s">
        <v>169</v>
      </c>
      <c r="E99" s="43"/>
      <c r="F99" s="229" t="s">
        <v>1957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169</v>
      </c>
      <c r="AU99" s="20" t="s">
        <v>80</v>
      </c>
    </row>
    <row r="100" s="12" customFormat="1" ht="25.92" customHeight="1">
      <c r="A100" s="12"/>
      <c r="B100" s="199"/>
      <c r="C100" s="200"/>
      <c r="D100" s="201" t="s">
        <v>70</v>
      </c>
      <c r="E100" s="202" t="s">
        <v>1921</v>
      </c>
      <c r="F100" s="202" t="s">
        <v>1922</v>
      </c>
      <c r="G100" s="200"/>
      <c r="H100" s="200"/>
      <c r="I100" s="203"/>
      <c r="J100" s="204">
        <f>BK100</f>
        <v>0</v>
      </c>
      <c r="K100" s="200"/>
      <c r="L100" s="205"/>
      <c r="M100" s="206"/>
      <c r="N100" s="207"/>
      <c r="O100" s="207"/>
      <c r="P100" s="208">
        <f>SUM(P101:P109)</f>
        <v>0</v>
      </c>
      <c r="Q100" s="207"/>
      <c r="R100" s="208">
        <f>SUM(R101:R109)</f>
        <v>0</v>
      </c>
      <c r="S100" s="207"/>
      <c r="T100" s="209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168</v>
      </c>
      <c r="AT100" s="211" t="s">
        <v>70</v>
      </c>
      <c r="AU100" s="211" t="s">
        <v>71</v>
      </c>
      <c r="AY100" s="210" t="s">
        <v>161</v>
      </c>
      <c r="BK100" s="212">
        <f>SUM(BK101:BK109)</f>
        <v>0</v>
      </c>
    </row>
    <row r="101" s="2" customFormat="1" ht="16.5" customHeight="1">
      <c r="A101" s="41"/>
      <c r="B101" s="42"/>
      <c r="C101" s="215" t="s">
        <v>181</v>
      </c>
      <c r="D101" s="215" t="s">
        <v>163</v>
      </c>
      <c r="E101" s="216" t="s">
        <v>1961</v>
      </c>
      <c r="F101" s="217" t="s">
        <v>1962</v>
      </c>
      <c r="G101" s="218" t="s">
        <v>1592</v>
      </c>
      <c r="H101" s="219">
        <v>11</v>
      </c>
      <c r="I101" s="220"/>
      <c r="J101" s="221">
        <f>ROUND(I101*H101,2)</f>
        <v>0</v>
      </c>
      <c r="K101" s="217" t="s">
        <v>167</v>
      </c>
      <c r="L101" s="47"/>
      <c r="M101" s="222" t="s">
        <v>19</v>
      </c>
      <c r="N101" s="223" t="s">
        <v>42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1963</v>
      </c>
      <c r="AT101" s="226" t="s">
        <v>163</v>
      </c>
      <c r="AU101" s="226" t="s">
        <v>78</v>
      </c>
      <c r="AY101" s="20" t="s">
        <v>161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78</v>
      </c>
      <c r="BK101" s="227">
        <f>ROUND(I101*H101,2)</f>
        <v>0</v>
      </c>
      <c r="BL101" s="20" t="s">
        <v>1963</v>
      </c>
      <c r="BM101" s="226" t="s">
        <v>1964</v>
      </c>
    </row>
    <row r="102" s="2" customFormat="1">
      <c r="A102" s="41"/>
      <c r="B102" s="42"/>
      <c r="C102" s="43"/>
      <c r="D102" s="228" t="s">
        <v>169</v>
      </c>
      <c r="E102" s="43"/>
      <c r="F102" s="229" t="s">
        <v>1965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169</v>
      </c>
      <c r="AU102" s="20" t="s">
        <v>78</v>
      </c>
    </row>
    <row r="103" s="2" customFormat="1">
      <c r="A103" s="41"/>
      <c r="B103" s="42"/>
      <c r="C103" s="43"/>
      <c r="D103" s="233" t="s">
        <v>171</v>
      </c>
      <c r="E103" s="43"/>
      <c r="F103" s="234" t="s">
        <v>1966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171</v>
      </c>
      <c r="AU103" s="20" t="s">
        <v>78</v>
      </c>
    </row>
    <row r="104" s="13" customFormat="1">
      <c r="A104" s="13"/>
      <c r="B104" s="235"/>
      <c r="C104" s="236"/>
      <c r="D104" s="228" t="s">
        <v>196</v>
      </c>
      <c r="E104" s="237" t="s">
        <v>19</v>
      </c>
      <c r="F104" s="238" t="s">
        <v>1967</v>
      </c>
      <c r="G104" s="236"/>
      <c r="H104" s="239">
        <v>8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196</v>
      </c>
      <c r="AU104" s="245" t="s">
        <v>78</v>
      </c>
      <c r="AV104" s="13" t="s">
        <v>80</v>
      </c>
      <c r="AW104" s="13" t="s">
        <v>33</v>
      </c>
      <c r="AX104" s="13" t="s">
        <v>71</v>
      </c>
      <c r="AY104" s="245" t="s">
        <v>161</v>
      </c>
    </row>
    <row r="105" s="13" customFormat="1">
      <c r="A105" s="13"/>
      <c r="B105" s="235"/>
      <c r="C105" s="236"/>
      <c r="D105" s="228" t="s">
        <v>196</v>
      </c>
      <c r="E105" s="237" t="s">
        <v>19</v>
      </c>
      <c r="F105" s="238" t="s">
        <v>1968</v>
      </c>
      <c r="G105" s="236"/>
      <c r="H105" s="239">
        <v>3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196</v>
      </c>
      <c r="AU105" s="245" t="s">
        <v>78</v>
      </c>
      <c r="AV105" s="13" t="s">
        <v>80</v>
      </c>
      <c r="AW105" s="13" t="s">
        <v>33</v>
      </c>
      <c r="AX105" s="13" t="s">
        <v>71</v>
      </c>
      <c r="AY105" s="245" t="s">
        <v>161</v>
      </c>
    </row>
    <row r="106" s="14" customFormat="1">
      <c r="A106" s="14"/>
      <c r="B106" s="246"/>
      <c r="C106" s="247"/>
      <c r="D106" s="228" t="s">
        <v>196</v>
      </c>
      <c r="E106" s="248" t="s">
        <v>19</v>
      </c>
      <c r="F106" s="249" t="s">
        <v>198</v>
      </c>
      <c r="G106" s="247"/>
      <c r="H106" s="250">
        <v>11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196</v>
      </c>
      <c r="AU106" s="256" t="s">
        <v>78</v>
      </c>
      <c r="AV106" s="14" t="s">
        <v>168</v>
      </c>
      <c r="AW106" s="14" t="s">
        <v>33</v>
      </c>
      <c r="AX106" s="14" t="s">
        <v>78</v>
      </c>
      <c r="AY106" s="256" t="s">
        <v>161</v>
      </c>
    </row>
    <row r="107" s="2" customFormat="1" ht="16.5" customHeight="1">
      <c r="A107" s="41"/>
      <c r="B107" s="42"/>
      <c r="C107" s="215" t="s">
        <v>204</v>
      </c>
      <c r="D107" s="215" t="s">
        <v>163</v>
      </c>
      <c r="E107" s="216" t="s">
        <v>1969</v>
      </c>
      <c r="F107" s="217" t="s">
        <v>1970</v>
      </c>
      <c r="G107" s="218" t="s">
        <v>1971</v>
      </c>
      <c r="H107" s="219">
        <v>1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168</v>
      </c>
      <c r="AT107" s="226" t="s">
        <v>163</v>
      </c>
      <c r="AU107" s="226" t="s">
        <v>78</v>
      </c>
      <c r="AY107" s="20" t="s">
        <v>161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78</v>
      </c>
      <c r="BK107" s="227">
        <f>ROUND(I107*H107,2)</f>
        <v>0</v>
      </c>
      <c r="BL107" s="20" t="s">
        <v>168</v>
      </c>
      <c r="BM107" s="226" t="s">
        <v>1972</v>
      </c>
    </row>
    <row r="108" s="2" customFormat="1">
      <c r="A108" s="41"/>
      <c r="B108" s="42"/>
      <c r="C108" s="43"/>
      <c r="D108" s="228" t="s">
        <v>169</v>
      </c>
      <c r="E108" s="43"/>
      <c r="F108" s="229" t="s">
        <v>1970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169</v>
      </c>
      <c r="AU108" s="20" t="s">
        <v>78</v>
      </c>
    </row>
    <row r="109" s="2" customFormat="1">
      <c r="A109" s="41"/>
      <c r="B109" s="42"/>
      <c r="C109" s="43"/>
      <c r="D109" s="228" t="s">
        <v>1322</v>
      </c>
      <c r="E109" s="43"/>
      <c r="F109" s="291" t="s">
        <v>1973</v>
      </c>
      <c r="G109" s="43"/>
      <c r="H109" s="43"/>
      <c r="I109" s="230"/>
      <c r="J109" s="43"/>
      <c r="K109" s="43"/>
      <c r="L109" s="47"/>
      <c r="M109" s="292"/>
      <c r="N109" s="293"/>
      <c r="O109" s="294"/>
      <c r="P109" s="294"/>
      <c r="Q109" s="294"/>
      <c r="R109" s="294"/>
      <c r="S109" s="294"/>
      <c r="T109" s="295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1322</v>
      </c>
      <c r="AU109" s="20" t="s">
        <v>78</v>
      </c>
    </row>
    <row r="110" s="2" customFormat="1" ht="6.96" customHeight="1">
      <c r="A110" s="41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47"/>
      <c r="M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</sheetData>
  <sheetProtection sheet="1" autoFilter="0" formatColumns="0" formatRows="0" objects="1" scenarios="1" spinCount="100000" saltValue="7T4Mi1WCejq472yQY3aFgpd9JWrNbPk/OaRQwYOcQKiJDwvwf8ZjgMD8i8KHE3Hv4MsHR7C/JzZjNg+5BEhpoQ==" hashValue="IqBziLkP7OtDTAJdipk8IZenz5h4XDvngVscXLk/Kbc1ozOVKBuSyyLAayykIlckpWBq701WG3IIt53qEXSnQw==" algorithmName="SHA-512" password="CC35"/>
  <autoFilter ref="C81:K10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1/081002000"/>
    <hyperlink ref="F91" r:id="rId2" display="https://podminky.urs.cz/item/CS_URS_2024_01/091104000"/>
    <hyperlink ref="F95" r:id="rId3" display="https://podminky.urs.cz/item/CS_URS_2024_01/R1"/>
    <hyperlink ref="F103" r:id="rId4" display="https://podminky.urs.cz/item/CS_URS_2024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Údržba, opravy a odstraňování závad u SPS v obvodu OŘ OVA 2024–Střítež u Českého Těšína ON–optimalizace budovy zastávky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1974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115</v>
      </c>
      <c r="G12" s="41"/>
      <c r="H12" s="41"/>
      <c r="I12" s="145" t="s">
        <v>23</v>
      </c>
      <c r="J12" s="149" t="str">
        <f>'Rekapitulace stavby'!AN8</f>
        <v>20. 6. 2024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32</v>
      </c>
      <c r="F24" s="41"/>
      <c r="G24" s="41"/>
      <c r="H24" s="41"/>
      <c r="I24" s="145" t="s">
        <v>28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ROUND(J82,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ROUND((SUM(BE82:BE111)),  2)</f>
        <v>0</v>
      </c>
      <c r="G33" s="41"/>
      <c r="H33" s="41"/>
      <c r="I33" s="160">
        <v>0.20999999999999999</v>
      </c>
      <c r="J33" s="159">
        <f>ROUND(((SUM(BE82:BE111))*I33),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ROUND((SUM(BF82:BF111)),  2)</f>
        <v>0</v>
      </c>
      <c r="G34" s="41"/>
      <c r="H34" s="41"/>
      <c r="I34" s="160">
        <v>0.12</v>
      </c>
      <c r="J34" s="159">
        <f>ROUND(((SUM(BF82:BF111))*I34),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ROUND((SUM(BG82:BG111)),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ROUND((SUM(BH82:BH111)),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ROUND((SUM(BI82:BI111)),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Údržba, opravy a odstraňování závad u SPS v obvodu OŘ OVA 2024–Střítež u Českého Těšína ON–optimalizace budovy zastávky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07 - Zrušení přípojky plynu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20. 6. 2024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31</v>
      </c>
      <c r="J54" s="39" t="str">
        <f>E21</f>
        <v>STAV MORAVIA spol. s 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STAV MORAVIA spol. s 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117</v>
      </c>
      <c r="D57" s="174"/>
      <c r="E57" s="174"/>
      <c r="F57" s="174"/>
      <c r="G57" s="174"/>
      <c r="H57" s="174"/>
      <c r="I57" s="174"/>
      <c r="J57" s="175" t="s">
        <v>118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7"/>
      <c r="C60" s="178"/>
      <c r="D60" s="179" t="s">
        <v>1638</v>
      </c>
      <c r="E60" s="180"/>
      <c r="F60" s="180"/>
      <c r="G60" s="180"/>
      <c r="H60" s="180"/>
      <c r="I60" s="180"/>
      <c r="J60" s="181">
        <f>J83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1639</v>
      </c>
      <c r="E61" s="185"/>
      <c r="F61" s="185"/>
      <c r="G61" s="185"/>
      <c r="H61" s="185"/>
      <c r="I61" s="185"/>
      <c r="J61" s="186">
        <f>J84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7"/>
      <c r="C62" s="178"/>
      <c r="D62" s="179" t="s">
        <v>1589</v>
      </c>
      <c r="E62" s="180"/>
      <c r="F62" s="180"/>
      <c r="G62" s="180"/>
      <c r="H62" s="180"/>
      <c r="I62" s="180"/>
      <c r="J62" s="181">
        <f>J102</f>
        <v>0</v>
      </c>
      <c r="K62" s="178"/>
      <c r="L62" s="18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4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146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6.25" customHeight="1">
      <c r="A72" s="41"/>
      <c r="B72" s="42"/>
      <c r="C72" s="43"/>
      <c r="D72" s="43"/>
      <c r="E72" s="172" t="str">
        <f>E7</f>
        <v>Údržba, opravy a odstraňování závad u SPS v obvodu OŘ OVA 2024–Střítež u Českého Těšína ON–optimalizace budovy zastávky</v>
      </c>
      <c r="F72" s="35"/>
      <c r="G72" s="35"/>
      <c r="H72" s="35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112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07 - Zrušení přípojky plynu</v>
      </c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 xml:space="preserve"> </v>
      </c>
      <c r="G76" s="43"/>
      <c r="H76" s="43"/>
      <c r="I76" s="35" t="s">
        <v>23</v>
      </c>
      <c r="J76" s="75" t="str">
        <f>IF(J12="","",J12)</f>
        <v>20. 6. 2024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5" t="s">
        <v>25</v>
      </c>
      <c r="D78" s="43"/>
      <c r="E78" s="43"/>
      <c r="F78" s="30" t="str">
        <f>E15</f>
        <v>Správa železnic, státní organizace</v>
      </c>
      <c r="G78" s="43"/>
      <c r="H78" s="43"/>
      <c r="I78" s="35" t="s">
        <v>31</v>
      </c>
      <c r="J78" s="39" t="str">
        <f>E21</f>
        <v>STAV MORAVIA spol. s r.o.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5.65" customHeight="1">
      <c r="A79" s="41"/>
      <c r="B79" s="42"/>
      <c r="C79" s="35" t="s">
        <v>29</v>
      </c>
      <c r="D79" s="43"/>
      <c r="E79" s="43"/>
      <c r="F79" s="30" t="str">
        <f>IF(E18="","",E18)</f>
        <v>Vyplň údaj</v>
      </c>
      <c r="G79" s="43"/>
      <c r="H79" s="43"/>
      <c r="I79" s="35" t="s">
        <v>34</v>
      </c>
      <c r="J79" s="39" t="str">
        <f>E24</f>
        <v>STAV MORAVIA spol. s r.o.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8"/>
      <c r="B81" s="189"/>
      <c r="C81" s="190" t="s">
        <v>147</v>
      </c>
      <c r="D81" s="191" t="s">
        <v>56</v>
      </c>
      <c r="E81" s="191" t="s">
        <v>52</v>
      </c>
      <c r="F81" s="191" t="s">
        <v>53</v>
      </c>
      <c r="G81" s="191" t="s">
        <v>148</v>
      </c>
      <c r="H81" s="191" t="s">
        <v>149</v>
      </c>
      <c r="I81" s="191" t="s">
        <v>150</v>
      </c>
      <c r="J81" s="191" t="s">
        <v>118</v>
      </c>
      <c r="K81" s="192" t="s">
        <v>151</v>
      </c>
      <c r="L81" s="193"/>
      <c r="M81" s="95" t="s">
        <v>19</v>
      </c>
      <c r="N81" s="96" t="s">
        <v>41</v>
      </c>
      <c r="O81" s="96" t="s">
        <v>152</v>
      </c>
      <c r="P81" s="96" t="s">
        <v>153</v>
      </c>
      <c r="Q81" s="96" t="s">
        <v>154</v>
      </c>
      <c r="R81" s="96" t="s">
        <v>155</v>
      </c>
      <c r="S81" s="96" t="s">
        <v>156</v>
      </c>
      <c r="T81" s="97" t="s">
        <v>157</v>
      </c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</row>
    <row r="82" s="2" customFormat="1" ht="22.8" customHeight="1">
      <c r="A82" s="41"/>
      <c r="B82" s="42"/>
      <c r="C82" s="102" t="s">
        <v>158</v>
      </c>
      <c r="D82" s="43"/>
      <c r="E82" s="43"/>
      <c r="F82" s="43"/>
      <c r="G82" s="43"/>
      <c r="H82" s="43"/>
      <c r="I82" s="43"/>
      <c r="J82" s="194">
        <f>BK82</f>
        <v>0</v>
      </c>
      <c r="K82" s="43"/>
      <c r="L82" s="47"/>
      <c r="M82" s="98"/>
      <c r="N82" s="195"/>
      <c r="O82" s="99"/>
      <c r="P82" s="196">
        <f>P83+P102</f>
        <v>0</v>
      </c>
      <c r="Q82" s="99"/>
      <c r="R82" s="196">
        <f>R83+R102</f>
        <v>0</v>
      </c>
      <c r="S82" s="99"/>
      <c r="T82" s="197">
        <f>T83+T102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70</v>
      </c>
      <c r="AU82" s="20" t="s">
        <v>119</v>
      </c>
      <c r="BK82" s="198">
        <f>BK83+BK102</f>
        <v>0</v>
      </c>
    </row>
    <row r="83" s="12" customFormat="1" ht="25.92" customHeight="1">
      <c r="A83" s="12"/>
      <c r="B83" s="199"/>
      <c r="C83" s="200"/>
      <c r="D83" s="201" t="s">
        <v>70</v>
      </c>
      <c r="E83" s="202" t="s">
        <v>241</v>
      </c>
      <c r="F83" s="202" t="s">
        <v>1912</v>
      </c>
      <c r="G83" s="200"/>
      <c r="H83" s="200"/>
      <c r="I83" s="203"/>
      <c r="J83" s="204">
        <f>BK83</f>
        <v>0</v>
      </c>
      <c r="K83" s="200"/>
      <c r="L83" s="205"/>
      <c r="M83" s="206"/>
      <c r="N83" s="207"/>
      <c r="O83" s="207"/>
      <c r="P83" s="208">
        <f>P84</f>
        <v>0</v>
      </c>
      <c r="Q83" s="207"/>
      <c r="R83" s="208">
        <f>R84</f>
        <v>0</v>
      </c>
      <c r="S83" s="207"/>
      <c r="T83" s="20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178</v>
      </c>
      <c r="AT83" s="211" t="s">
        <v>70</v>
      </c>
      <c r="AU83" s="211" t="s">
        <v>71</v>
      </c>
      <c r="AY83" s="210" t="s">
        <v>161</v>
      </c>
      <c r="BK83" s="212">
        <f>BK84</f>
        <v>0</v>
      </c>
    </row>
    <row r="84" s="12" customFormat="1" ht="22.8" customHeight="1">
      <c r="A84" s="12"/>
      <c r="B84" s="199"/>
      <c r="C84" s="200"/>
      <c r="D84" s="201" t="s">
        <v>70</v>
      </c>
      <c r="E84" s="213" t="s">
        <v>1913</v>
      </c>
      <c r="F84" s="213" t="s">
        <v>1914</v>
      </c>
      <c r="G84" s="200"/>
      <c r="H84" s="200"/>
      <c r="I84" s="203"/>
      <c r="J84" s="214">
        <f>BK84</f>
        <v>0</v>
      </c>
      <c r="K84" s="200"/>
      <c r="L84" s="205"/>
      <c r="M84" s="206"/>
      <c r="N84" s="207"/>
      <c r="O84" s="207"/>
      <c r="P84" s="208">
        <f>SUM(P85:P101)</f>
        <v>0</v>
      </c>
      <c r="Q84" s="207"/>
      <c r="R84" s="208">
        <f>SUM(R85:R101)</f>
        <v>0</v>
      </c>
      <c r="S84" s="207"/>
      <c r="T84" s="209">
        <f>SUM(T85:T101)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178</v>
      </c>
      <c r="AT84" s="211" t="s">
        <v>70</v>
      </c>
      <c r="AU84" s="211" t="s">
        <v>78</v>
      </c>
      <c r="AY84" s="210" t="s">
        <v>161</v>
      </c>
      <c r="BK84" s="212">
        <f>SUM(BK85:BK101)</f>
        <v>0</v>
      </c>
    </row>
    <row r="85" s="2" customFormat="1" ht="16.5" customHeight="1">
      <c r="A85" s="41"/>
      <c r="B85" s="42"/>
      <c r="C85" s="215" t="s">
        <v>78</v>
      </c>
      <c r="D85" s="215" t="s">
        <v>163</v>
      </c>
      <c r="E85" s="216" t="s">
        <v>1956</v>
      </c>
      <c r="F85" s="217" t="s">
        <v>1957</v>
      </c>
      <c r="G85" s="218" t="s">
        <v>166</v>
      </c>
      <c r="H85" s="219">
        <v>2</v>
      </c>
      <c r="I85" s="220"/>
      <c r="J85" s="221">
        <f>ROUND(I85*H85,2)</f>
        <v>0</v>
      </c>
      <c r="K85" s="217" t="s">
        <v>19</v>
      </c>
      <c r="L85" s="47"/>
      <c r="M85" s="222" t="s">
        <v>19</v>
      </c>
      <c r="N85" s="223" t="s">
        <v>42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360</v>
      </c>
      <c r="AT85" s="226" t="s">
        <v>163</v>
      </c>
      <c r="AU85" s="226" t="s">
        <v>80</v>
      </c>
      <c r="AY85" s="20" t="s">
        <v>161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78</v>
      </c>
      <c r="BK85" s="227">
        <f>ROUND(I85*H85,2)</f>
        <v>0</v>
      </c>
      <c r="BL85" s="20" t="s">
        <v>360</v>
      </c>
      <c r="BM85" s="226" t="s">
        <v>1975</v>
      </c>
    </row>
    <row r="86" s="2" customFormat="1">
      <c r="A86" s="41"/>
      <c r="B86" s="42"/>
      <c r="C86" s="43"/>
      <c r="D86" s="228" t="s">
        <v>169</v>
      </c>
      <c r="E86" s="43"/>
      <c r="F86" s="229" t="s">
        <v>1957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169</v>
      </c>
      <c r="AU86" s="20" t="s">
        <v>80</v>
      </c>
    </row>
    <row r="87" s="2" customFormat="1" ht="16.5" customHeight="1">
      <c r="A87" s="41"/>
      <c r="B87" s="42"/>
      <c r="C87" s="215" t="s">
        <v>80</v>
      </c>
      <c r="D87" s="215" t="s">
        <v>163</v>
      </c>
      <c r="E87" s="216" t="s">
        <v>1952</v>
      </c>
      <c r="F87" s="217" t="s">
        <v>1976</v>
      </c>
      <c r="G87" s="218" t="s">
        <v>166</v>
      </c>
      <c r="H87" s="219">
        <v>1</v>
      </c>
      <c r="I87" s="220"/>
      <c r="J87" s="221">
        <f>ROUND(I87*H87,2)</f>
        <v>0</v>
      </c>
      <c r="K87" s="217" t="s">
        <v>167</v>
      </c>
      <c r="L87" s="47"/>
      <c r="M87" s="222" t="s">
        <v>19</v>
      </c>
      <c r="N87" s="223" t="s">
        <v>42</v>
      </c>
      <c r="O87" s="87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360</v>
      </c>
      <c r="AT87" s="226" t="s">
        <v>163</v>
      </c>
      <c r="AU87" s="226" t="s">
        <v>80</v>
      </c>
      <c r="AY87" s="20" t="s">
        <v>161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20" t="s">
        <v>78</v>
      </c>
      <c r="BK87" s="227">
        <f>ROUND(I87*H87,2)</f>
        <v>0</v>
      </c>
      <c r="BL87" s="20" t="s">
        <v>360</v>
      </c>
      <c r="BM87" s="226" t="s">
        <v>1977</v>
      </c>
    </row>
    <row r="88" s="2" customFormat="1">
      <c r="A88" s="41"/>
      <c r="B88" s="42"/>
      <c r="C88" s="43"/>
      <c r="D88" s="228" t="s">
        <v>169</v>
      </c>
      <c r="E88" s="43"/>
      <c r="F88" s="229" t="s">
        <v>1976</v>
      </c>
      <c r="G88" s="43"/>
      <c r="H88" s="43"/>
      <c r="I88" s="230"/>
      <c r="J88" s="43"/>
      <c r="K88" s="43"/>
      <c r="L88" s="47"/>
      <c r="M88" s="231"/>
      <c r="N88" s="232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169</v>
      </c>
      <c r="AU88" s="20" t="s">
        <v>80</v>
      </c>
    </row>
    <row r="89" s="2" customFormat="1">
      <c r="A89" s="41"/>
      <c r="B89" s="42"/>
      <c r="C89" s="43"/>
      <c r="D89" s="233" t="s">
        <v>171</v>
      </c>
      <c r="E89" s="43"/>
      <c r="F89" s="234" t="s">
        <v>1955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171</v>
      </c>
      <c r="AU89" s="20" t="s">
        <v>80</v>
      </c>
    </row>
    <row r="90" s="2" customFormat="1" ht="16.5" customHeight="1">
      <c r="A90" s="41"/>
      <c r="B90" s="42"/>
      <c r="C90" s="215" t="s">
        <v>178</v>
      </c>
      <c r="D90" s="215" t="s">
        <v>163</v>
      </c>
      <c r="E90" s="216" t="s">
        <v>1940</v>
      </c>
      <c r="F90" s="217" t="s">
        <v>1941</v>
      </c>
      <c r="G90" s="218" t="s">
        <v>1592</v>
      </c>
      <c r="H90" s="219">
        <v>3</v>
      </c>
      <c r="I90" s="220"/>
      <c r="J90" s="221">
        <f>ROUND(I90*H90,2)</f>
        <v>0</v>
      </c>
      <c r="K90" s="217" t="s">
        <v>167</v>
      </c>
      <c r="L90" s="47"/>
      <c r="M90" s="222" t="s">
        <v>19</v>
      </c>
      <c r="N90" s="223" t="s">
        <v>42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1942</v>
      </c>
      <c r="AT90" s="226" t="s">
        <v>163</v>
      </c>
      <c r="AU90" s="226" t="s">
        <v>80</v>
      </c>
      <c r="AY90" s="20" t="s">
        <v>161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78</v>
      </c>
      <c r="BK90" s="227">
        <f>ROUND(I90*H90,2)</f>
        <v>0</v>
      </c>
      <c r="BL90" s="20" t="s">
        <v>1942</v>
      </c>
      <c r="BM90" s="226" t="s">
        <v>1978</v>
      </c>
    </row>
    <row r="91" s="2" customFormat="1">
      <c r="A91" s="41"/>
      <c r="B91" s="42"/>
      <c r="C91" s="43"/>
      <c r="D91" s="228" t="s">
        <v>169</v>
      </c>
      <c r="E91" s="43"/>
      <c r="F91" s="229" t="s">
        <v>1941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169</v>
      </c>
      <c r="AU91" s="20" t="s">
        <v>80</v>
      </c>
    </row>
    <row r="92" s="2" customFormat="1">
      <c r="A92" s="41"/>
      <c r="B92" s="42"/>
      <c r="C92" s="43"/>
      <c r="D92" s="233" t="s">
        <v>171</v>
      </c>
      <c r="E92" s="43"/>
      <c r="F92" s="234" t="s">
        <v>1944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171</v>
      </c>
      <c r="AU92" s="20" t="s">
        <v>80</v>
      </c>
    </row>
    <row r="93" s="13" customFormat="1">
      <c r="A93" s="13"/>
      <c r="B93" s="235"/>
      <c r="C93" s="236"/>
      <c r="D93" s="228" t="s">
        <v>196</v>
      </c>
      <c r="E93" s="237" t="s">
        <v>19</v>
      </c>
      <c r="F93" s="238" t="s">
        <v>1945</v>
      </c>
      <c r="G93" s="236"/>
      <c r="H93" s="239">
        <v>3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5" t="s">
        <v>196</v>
      </c>
      <c r="AU93" s="245" t="s">
        <v>80</v>
      </c>
      <c r="AV93" s="13" t="s">
        <v>80</v>
      </c>
      <c r="AW93" s="13" t="s">
        <v>33</v>
      </c>
      <c r="AX93" s="13" t="s">
        <v>78</v>
      </c>
      <c r="AY93" s="245" t="s">
        <v>161</v>
      </c>
    </row>
    <row r="94" s="2" customFormat="1" ht="16.5" customHeight="1">
      <c r="A94" s="41"/>
      <c r="B94" s="42"/>
      <c r="C94" s="215" t="s">
        <v>168</v>
      </c>
      <c r="D94" s="215" t="s">
        <v>163</v>
      </c>
      <c r="E94" s="216" t="s">
        <v>1946</v>
      </c>
      <c r="F94" s="217" t="s">
        <v>1947</v>
      </c>
      <c r="G94" s="218" t="s">
        <v>1948</v>
      </c>
      <c r="H94" s="219">
        <v>40</v>
      </c>
      <c r="I94" s="220"/>
      <c r="J94" s="221">
        <f>ROUND(I94*H94,2)</f>
        <v>0</v>
      </c>
      <c r="K94" s="217" t="s">
        <v>167</v>
      </c>
      <c r="L94" s="47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1942</v>
      </c>
      <c r="AT94" s="226" t="s">
        <v>163</v>
      </c>
      <c r="AU94" s="226" t="s">
        <v>80</v>
      </c>
      <c r="AY94" s="20" t="s">
        <v>161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78</v>
      </c>
      <c r="BK94" s="227">
        <f>ROUND(I94*H94,2)</f>
        <v>0</v>
      </c>
      <c r="BL94" s="20" t="s">
        <v>1942</v>
      </c>
      <c r="BM94" s="226" t="s">
        <v>1979</v>
      </c>
    </row>
    <row r="95" s="2" customFormat="1">
      <c r="A95" s="41"/>
      <c r="B95" s="42"/>
      <c r="C95" s="43"/>
      <c r="D95" s="228" t="s">
        <v>169</v>
      </c>
      <c r="E95" s="43"/>
      <c r="F95" s="229" t="s">
        <v>1947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169</v>
      </c>
      <c r="AU95" s="20" t="s">
        <v>80</v>
      </c>
    </row>
    <row r="96" s="2" customFormat="1">
      <c r="A96" s="41"/>
      <c r="B96" s="42"/>
      <c r="C96" s="43"/>
      <c r="D96" s="233" t="s">
        <v>171</v>
      </c>
      <c r="E96" s="43"/>
      <c r="F96" s="234" t="s">
        <v>1950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171</v>
      </c>
      <c r="AU96" s="20" t="s">
        <v>80</v>
      </c>
    </row>
    <row r="97" s="13" customFormat="1">
      <c r="A97" s="13"/>
      <c r="B97" s="235"/>
      <c r="C97" s="236"/>
      <c r="D97" s="228" t="s">
        <v>196</v>
      </c>
      <c r="E97" s="237" t="s">
        <v>19</v>
      </c>
      <c r="F97" s="238" t="s">
        <v>1951</v>
      </c>
      <c r="G97" s="236"/>
      <c r="H97" s="239">
        <v>40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196</v>
      </c>
      <c r="AU97" s="245" t="s">
        <v>80</v>
      </c>
      <c r="AV97" s="13" t="s">
        <v>80</v>
      </c>
      <c r="AW97" s="13" t="s">
        <v>33</v>
      </c>
      <c r="AX97" s="13" t="s">
        <v>78</v>
      </c>
      <c r="AY97" s="245" t="s">
        <v>161</v>
      </c>
    </row>
    <row r="98" s="2" customFormat="1" ht="16.5" customHeight="1">
      <c r="A98" s="41"/>
      <c r="B98" s="42"/>
      <c r="C98" s="215" t="s">
        <v>189</v>
      </c>
      <c r="D98" s="215" t="s">
        <v>163</v>
      </c>
      <c r="E98" s="216" t="s">
        <v>1980</v>
      </c>
      <c r="F98" s="217" t="s">
        <v>1981</v>
      </c>
      <c r="G98" s="218" t="s">
        <v>166</v>
      </c>
      <c r="H98" s="219">
        <v>5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42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360</v>
      </c>
      <c r="AT98" s="226" t="s">
        <v>163</v>
      </c>
      <c r="AU98" s="226" t="s">
        <v>80</v>
      </c>
      <c r="AY98" s="20" t="s">
        <v>161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78</v>
      </c>
      <c r="BK98" s="227">
        <f>ROUND(I98*H98,2)</f>
        <v>0</v>
      </c>
      <c r="BL98" s="20" t="s">
        <v>360</v>
      </c>
      <c r="BM98" s="226" t="s">
        <v>1982</v>
      </c>
    </row>
    <row r="99" s="2" customFormat="1">
      <c r="A99" s="41"/>
      <c r="B99" s="42"/>
      <c r="C99" s="43"/>
      <c r="D99" s="228" t="s">
        <v>169</v>
      </c>
      <c r="E99" s="43"/>
      <c r="F99" s="229" t="s">
        <v>1981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169</v>
      </c>
      <c r="AU99" s="20" t="s">
        <v>80</v>
      </c>
    </row>
    <row r="100" s="2" customFormat="1" ht="16.5" customHeight="1">
      <c r="A100" s="41"/>
      <c r="B100" s="42"/>
      <c r="C100" s="215" t="s">
        <v>181</v>
      </c>
      <c r="D100" s="215" t="s">
        <v>163</v>
      </c>
      <c r="E100" s="216" t="s">
        <v>1959</v>
      </c>
      <c r="F100" s="217" t="s">
        <v>1957</v>
      </c>
      <c r="G100" s="218" t="s">
        <v>281</v>
      </c>
      <c r="H100" s="219">
        <v>2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360</v>
      </c>
      <c r="AT100" s="226" t="s">
        <v>163</v>
      </c>
      <c r="AU100" s="226" t="s">
        <v>80</v>
      </c>
      <c r="AY100" s="20" t="s">
        <v>161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78</v>
      </c>
      <c r="BK100" s="227">
        <f>ROUND(I100*H100,2)</f>
        <v>0</v>
      </c>
      <c r="BL100" s="20" t="s">
        <v>360</v>
      </c>
      <c r="BM100" s="226" t="s">
        <v>1983</v>
      </c>
    </row>
    <row r="101" s="2" customFormat="1">
      <c r="A101" s="41"/>
      <c r="B101" s="42"/>
      <c r="C101" s="43"/>
      <c r="D101" s="228" t="s">
        <v>169</v>
      </c>
      <c r="E101" s="43"/>
      <c r="F101" s="229" t="s">
        <v>1957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169</v>
      </c>
      <c r="AU101" s="20" t="s">
        <v>80</v>
      </c>
    </row>
    <row r="102" s="12" customFormat="1" ht="25.92" customHeight="1">
      <c r="A102" s="12"/>
      <c r="B102" s="199"/>
      <c r="C102" s="200"/>
      <c r="D102" s="201" t="s">
        <v>70</v>
      </c>
      <c r="E102" s="202" t="s">
        <v>1921</v>
      </c>
      <c r="F102" s="202" t="s">
        <v>1922</v>
      </c>
      <c r="G102" s="200"/>
      <c r="H102" s="200"/>
      <c r="I102" s="203"/>
      <c r="J102" s="204">
        <f>BK102</f>
        <v>0</v>
      </c>
      <c r="K102" s="200"/>
      <c r="L102" s="205"/>
      <c r="M102" s="206"/>
      <c r="N102" s="207"/>
      <c r="O102" s="207"/>
      <c r="P102" s="208">
        <f>SUM(P103:P111)</f>
        <v>0</v>
      </c>
      <c r="Q102" s="207"/>
      <c r="R102" s="208">
        <f>SUM(R103:R111)</f>
        <v>0</v>
      </c>
      <c r="S102" s="207"/>
      <c r="T102" s="209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168</v>
      </c>
      <c r="AT102" s="211" t="s">
        <v>70</v>
      </c>
      <c r="AU102" s="211" t="s">
        <v>71</v>
      </c>
      <c r="AY102" s="210" t="s">
        <v>161</v>
      </c>
      <c r="BK102" s="212">
        <f>SUM(BK103:BK111)</f>
        <v>0</v>
      </c>
    </row>
    <row r="103" s="2" customFormat="1" ht="16.5" customHeight="1">
      <c r="A103" s="41"/>
      <c r="B103" s="42"/>
      <c r="C103" s="215" t="s">
        <v>204</v>
      </c>
      <c r="D103" s="215" t="s">
        <v>163</v>
      </c>
      <c r="E103" s="216" t="s">
        <v>1961</v>
      </c>
      <c r="F103" s="217" t="s">
        <v>1962</v>
      </c>
      <c r="G103" s="218" t="s">
        <v>1592</v>
      </c>
      <c r="H103" s="219">
        <v>11</v>
      </c>
      <c r="I103" s="220"/>
      <c r="J103" s="221">
        <f>ROUND(I103*H103,2)</f>
        <v>0</v>
      </c>
      <c r="K103" s="217" t="s">
        <v>167</v>
      </c>
      <c r="L103" s="47"/>
      <c r="M103" s="222" t="s">
        <v>19</v>
      </c>
      <c r="N103" s="223" t="s">
        <v>42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1963</v>
      </c>
      <c r="AT103" s="226" t="s">
        <v>163</v>
      </c>
      <c r="AU103" s="226" t="s">
        <v>78</v>
      </c>
      <c r="AY103" s="20" t="s">
        <v>161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78</v>
      </c>
      <c r="BK103" s="227">
        <f>ROUND(I103*H103,2)</f>
        <v>0</v>
      </c>
      <c r="BL103" s="20" t="s">
        <v>1963</v>
      </c>
      <c r="BM103" s="226" t="s">
        <v>1984</v>
      </c>
    </row>
    <row r="104" s="2" customFormat="1">
      <c r="A104" s="41"/>
      <c r="B104" s="42"/>
      <c r="C104" s="43"/>
      <c r="D104" s="228" t="s">
        <v>169</v>
      </c>
      <c r="E104" s="43"/>
      <c r="F104" s="229" t="s">
        <v>1965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169</v>
      </c>
      <c r="AU104" s="20" t="s">
        <v>78</v>
      </c>
    </row>
    <row r="105" s="2" customFormat="1">
      <c r="A105" s="41"/>
      <c r="B105" s="42"/>
      <c r="C105" s="43"/>
      <c r="D105" s="233" t="s">
        <v>171</v>
      </c>
      <c r="E105" s="43"/>
      <c r="F105" s="234" t="s">
        <v>1966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171</v>
      </c>
      <c r="AU105" s="20" t="s">
        <v>78</v>
      </c>
    </row>
    <row r="106" s="13" customFormat="1">
      <c r="A106" s="13"/>
      <c r="B106" s="235"/>
      <c r="C106" s="236"/>
      <c r="D106" s="228" t="s">
        <v>196</v>
      </c>
      <c r="E106" s="237" t="s">
        <v>19</v>
      </c>
      <c r="F106" s="238" t="s">
        <v>1985</v>
      </c>
      <c r="G106" s="236"/>
      <c r="H106" s="239">
        <v>8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196</v>
      </c>
      <c r="AU106" s="245" t="s">
        <v>78</v>
      </c>
      <c r="AV106" s="13" t="s">
        <v>80</v>
      </c>
      <c r="AW106" s="13" t="s">
        <v>33</v>
      </c>
      <c r="AX106" s="13" t="s">
        <v>71</v>
      </c>
      <c r="AY106" s="245" t="s">
        <v>161</v>
      </c>
    </row>
    <row r="107" s="13" customFormat="1">
      <c r="A107" s="13"/>
      <c r="B107" s="235"/>
      <c r="C107" s="236"/>
      <c r="D107" s="228" t="s">
        <v>196</v>
      </c>
      <c r="E107" s="237" t="s">
        <v>19</v>
      </c>
      <c r="F107" s="238" t="s">
        <v>1986</v>
      </c>
      <c r="G107" s="236"/>
      <c r="H107" s="239">
        <v>3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196</v>
      </c>
      <c r="AU107" s="245" t="s">
        <v>78</v>
      </c>
      <c r="AV107" s="13" t="s">
        <v>80</v>
      </c>
      <c r="AW107" s="13" t="s">
        <v>33</v>
      </c>
      <c r="AX107" s="13" t="s">
        <v>71</v>
      </c>
      <c r="AY107" s="245" t="s">
        <v>161</v>
      </c>
    </row>
    <row r="108" s="14" customFormat="1">
      <c r="A108" s="14"/>
      <c r="B108" s="246"/>
      <c r="C108" s="247"/>
      <c r="D108" s="228" t="s">
        <v>196</v>
      </c>
      <c r="E108" s="248" t="s">
        <v>19</v>
      </c>
      <c r="F108" s="249" t="s">
        <v>198</v>
      </c>
      <c r="G108" s="247"/>
      <c r="H108" s="250">
        <v>11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196</v>
      </c>
      <c r="AU108" s="256" t="s">
        <v>78</v>
      </c>
      <c r="AV108" s="14" t="s">
        <v>168</v>
      </c>
      <c r="AW108" s="14" t="s">
        <v>33</v>
      </c>
      <c r="AX108" s="14" t="s">
        <v>78</v>
      </c>
      <c r="AY108" s="256" t="s">
        <v>161</v>
      </c>
    </row>
    <row r="109" s="2" customFormat="1" ht="16.5" customHeight="1">
      <c r="A109" s="41"/>
      <c r="B109" s="42"/>
      <c r="C109" s="215" t="s">
        <v>186</v>
      </c>
      <c r="D109" s="215" t="s">
        <v>163</v>
      </c>
      <c r="E109" s="216" t="s">
        <v>1969</v>
      </c>
      <c r="F109" s="217" t="s">
        <v>1970</v>
      </c>
      <c r="G109" s="218" t="s">
        <v>1971</v>
      </c>
      <c r="H109" s="219">
        <v>1</v>
      </c>
      <c r="I109" s="220"/>
      <c r="J109" s="221">
        <f>ROUND(I109*H109,2)</f>
        <v>0</v>
      </c>
      <c r="K109" s="217" t="s">
        <v>19</v>
      </c>
      <c r="L109" s="47"/>
      <c r="M109" s="222" t="s">
        <v>19</v>
      </c>
      <c r="N109" s="223" t="s">
        <v>42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168</v>
      </c>
      <c r="AT109" s="226" t="s">
        <v>163</v>
      </c>
      <c r="AU109" s="226" t="s">
        <v>78</v>
      </c>
      <c r="AY109" s="20" t="s">
        <v>161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78</v>
      </c>
      <c r="BK109" s="227">
        <f>ROUND(I109*H109,2)</f>
        <v>0</v>
      </c>
      <c r="BL109" s="20" t="s">
        <v>168</v>
      </c>
      <c r="BM109" s="226" t="s">
        <v>1987</v>
      </c>
    </row>
    <row r="110" s="2" customFormat="1">
      <c r="A110" s="41"/>
      <c r="B110" s="42"/>
      <c r="C110" s="43"/>
      <c r="D110" s="228" t="s">
        <v>169</v>
      </c>
      <c r="E110" s="43"/>
      <c r="F110" s="229" t="s">
        <v>1970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169</v>
      </c>
      <c r="AU110" s="20" t="s">
        <v>78</v>
      </c>
    </row>
    <row r="111" s="2" customFormat="1">
      <c r="A111" s="41"/>
      <c r="B111" s="42"/>
      <c r="C111" s="43"/>
      <c r="D111" s="228" t="s">
        <v>1322</v>
      </c>
      <c r="E111" s="43"/>
      <c r="F111" s="291" t="s">
        <v>1973</v>
      </c>
      <c r="G111" s="43"/>
      <c r="H111" s="43"/>
      <c r="I111" s="230"/>
      <c r="J111" s="43"/>
      <c r="K111" s="43"/>
      <c r="L111" s="47"/>
      <c r="M111" s="292"/>
      <c r="N111" s="293"/>
      <c r="O111" s="294"/>
      <c r="P111" s="294"/>
      <c r="Q111" s="294"/>
      <c r="R111" s="294"/>
      <c r="S111" s="294"/>
      <c r="T111" s="295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1322</v>
      </c>
      <c r="AU111" s="20" t="s">
        <v>78</v>
      </c>
    </row>
    <row r="112" s="2" customFormat="1" ht="6.96" customHeight="1">
      <c r="A112" s="41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47"/>
      <c r="M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</sheetData>
  <sheetProtection sheet="1" autoFilter="0" formatColumns="0" formatRows="0" objects="1" scenarios="1" spinCount="100000" saltValue="5c/TRqsLhMKDOT/kXT+TPn+p3qgFBiiQt0CYfYDzBiIvXwjV/jDvuY0e+FFDSuzFO5FsNrbQTo1TPTCmFZ/qgw==" hashValue="iXeLyD6utRlBePf6OXcWS/ml6yYAqWw7VGXXdhMrn70zWdQpdnw5+R1qz/rEjye3GntKFNMQUKwn/ftshFmQfw==" algorithmName="SHA-512" password="CC35"/>
  <autoFilter ref="C81:K11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9" r:id="rId1" display="https://podminky.urs.cz/item/CS_URS_2024_01/R1"/>
    <hyperlink ref="F92" r:id="rId2" display="https://podminky.urs.cz/item/CS_URS_2024_01/081002000"/>
    <hyperlink ref="F96" r:id="rId3" display="https://podminky.urs.cz/item/CS_URS_2024_01/091104000"/>
    <hyperlink ref="F105" r:id="rId4" display="https://podminky.urs.cz/item/CS_URS_2024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2024-06-20T10:59:41Z</dcterms:created>
  <dcterms:modified xsi:type="dcterms:W3CDTF">2024-06-20T10:59:51Z</dcterms:modified>
</cp:coreProperties>
</file>